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u-fs-02\Investice\PI 2021\Sedlnice\I210042 Rekonstrukce uložení potr.rozvodů\02 Projektová dokumentace\PVD - I210042\PVD - I210042\Přílohy k PVD\Přílohy k PVD\Přílohy k PVD\"/>
    </mc:Choice>
  </mc:AlternateContent>
  <xr:revisionPtr revIDLastSave="0" documentId="13_ncr:1_{D9881BA2-1D44-4A8F-8F74-126FE11AEC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itulka" sheetId="6" r:id="rId1"/>
    <sheet name="2. Rozpočet s výkazem výměr - n" sheetId="8" r:id="rId2"/>
    <sheet name="List3" sheetId="7" r:id="rId3"/>
    <sheet name="List3 (2)" sheetId="9" r:id="rId4"/>
    <sheet name="List3 (3)" sheetId="10" r:id="rId5"/>
  </sheets>
  <externalReferences>
    <externalReference r:id="rId6"/>
  </externalReferences>
  <definedNames>
    <definedName name="__MAIN1__" localSheetId="3">#REF!</definedName>
    <definedName name="__MAIN1__" localSheetId="4">#REF!</definedName>
    <definedName name="__MAIN1__" localSheetId="0">#REF!</definedName>
    <definedName name="__MAIN1__">#REF!</definedName>
    <definedName name="__MvymF__" localSheetId="3">[1]Rozpočet!#REF!</definedName>
    <definedName name="__MvymF__" localSheetId="4">[1]Rozpočet!#REF!</definedName>
    <definedName name="__MvymF__" localSheetId="0">[1]Rozpočet!#REF!</definedName>
    <definedName name="__MvymF__">[1]Rozpočet!#REF!</definedName>
    <definedName name="_BPK1" localSheetId="3">#REF!</definedName>
    <definedName name="_BPK1" localSheetId="4">#REF!</definedName>
    <definedName name="_BPK1" localSheetId="0">#REF!</definedName>
    <definedName name="_BPK1">#REF!</definedName>
    <definedName name="_BPK2" localSheetId="3">#REF!</definedName>
    <definedName name="_BPK2" localSheetId="4">#REF!</definedName>
    <definedName name="_BPK2">#REF!</definedName>
    <definedName name="_BPK3" localSheetId="3">#REF!</definedName>
    <definedName name="_BPK3" localSheetId="4">#REF!</definedName>
    <definedName name="_BPK3">#REF!</definedName>
    <definedName name="_xlnm._FilterDatabase" localSheetId="3" hidden="1">'List3 (2)'!$A$1:$P$213</definedName>
    <definedName name="_xlnm._FilterDatabase" localSheetId="4" hidden="1">'List3 (3)'!$D$1:$L$75</definedName>
    <definedName name="AREFA">#REF!</definedName>
    <definedName name="BATEVR">#REF!</definedName>
    <definedName name="BETVEA">#REF!</definedName>
    <definedName name="BVRAEVA">#REF!</definedName>
    <definedName name="cisloobjektu" localSheetId="3">#REF!</definedName>
    <definedName name="cisloobjektu" localSheetId="4">#REF!</definedName>
    <definedName name="cisloobjektu" localSheetId="0">#REF!</definedName>
    <definedName name="cisloobjektu">#REF!</definedName>
    <definedName name="cislostavby" localSheetId="3">#REF!</definedName>
    <definedName name="cislostavby" localSheetId="4">#REF!</definedName>
    <definedName name="cislostavby" localSheetId="0">#REF!</definedName>
    <definedName name="cislostavby">#REF!</definedName>
    <definedName name="cwC">#REF!</definedName>
    <definedName name="ČFČF">#REF!</definedName>
    <definedName name="ČFČVŠ">#REF!</definedName>
    <definedName name="ČGRQVT">#REF!</definedName>
    <definedName name="Datum" localSheetId="3">#REF!</definedName>
    <definedName name="Datum" localSheetId="4">#REF!</definedName>
    <definedName name="Datum" localSheetId="0">#REF!</definedName>
    <definedName name="Datum">#REF!</definedName>
    <definedName name="DFCC">#REF!</definedName>
    <definedName name="Dil" localSheetId="3">#REF!</definedName>
    <definedName name="Dil" localSheetId="4">#REF!</definedName>
    <definedName name="Dil">#REF!</definedName>
    <definedName name="Dodavka" localSheetId="3">#REF!</definedName>
    <definedName name="Dodavka" localSheetId="4">#REF!</definedName>
    <definedName name="Dodavka">#REF!</definedName>
    <definedName name="Dodavka0" localSheetId="3">#REF!</definedName>
    <definedName name="Dodavka0" localSheetId="4">#REF!</definedName>
    <definedName name="Dodavka0">#REF!</definedName>
    <definedName name="EABVERB">#REF!</definedName>
    <definedName name="EBERV">#REF!</definedName>
    <definedName name="EERV">#REF!</definedName>
    <definedName name="ERBARV">#REF!</definedName>
    <definedName name="ERBER">#REF!</definedName>
    <definedName name="ERBRE">#REF!</definedName>
    <definedName name="ERER">#REF!</definedName>
    <definedName name="HHU">#REF!</definedName>
    <definedName name="HSV" localSheetId="3">#REF!</definedName>
    <definedName name="HSV" localSheetId="4">#REF!</definedName>
    <definedName name="HSV">#REF!</definedName>
    <definedName name="HSV0" localSheetId="3">#REF!</definedName>
    <definedName name="HSV0" localSheetId="4">#REF!</definedName>
    <definedName name="HSV0">#REF!</definedName>
    <definedName name="HZS" localSheetId="3">#REF!</definedName>
    <definedName name="HZS" localSheetId="4">#REF!</definedName>
    <definedName name="HZS">#REF!</definedName>
    <definedName name="HZS0" localSheetId="3">#REF!</definedName>
    <definedName name="HZS0" localSheetId="4">#REF!</definedName>
    <definedName name="HZS0">#REF!</definedName>
    <definedName name="JKSO" localSheetId="3">#REF!</definedName>
    <definedName name="JKSO" localSheetId="4">#REF!</definedName>
    <definedName name="JKSO">#REF!</definedName>
    <definedName name="MJ" localSheetId="3">#REF!</definedName>
    <definedName name="MJ" localSheetId="4">#REF!</definedName>
    <definedName name="MJ">#REF!</definedName>
    <definedName name="Mont" localSheetId="3">#REF!</definedName>
    <definedName name="Mont" localSheetId="4">#REF!</definedName>
    <definedName name="Mont">#REF!</definedName>
    <definedName name="Montaz0" localSheetId="3">#REF!</definedName>
    <definedName name="Montaz0" localSheetId="4">#REF!</definedName>
    <definedName name="Montaz0">#REF!</definedName>
    <definedName name="NazevDilu" localSheetId="3">#REF!</definedName>
    <definedName name="NazevDilu" localSheetId="4">#REF!</definedName>
    <definedName name="NazevDilu">#REF!</definedName>
    <definedName name="nazevobjektu" localSheetId="3">#REF!</definedName>
    <definedName name="nazevobjektu" localSheetId="4">#REF!</definedName>
    <definedName name="nazevobjektu">#REF!</definedName>
    <definedName name="nazevstavby" localSheetId="3">#REF!</definedName>
    <definedName name="nazevstavby" localSheetId="4">#REF!</definedName>
    <definedName name="nazevstavby">#REF!</definedName>
    <definedName name="Objednatel" localSheetId="3">#REF!</definedName>
    <definedName name="Objednatel" localSheetId="4">#REF!</definedName>
    <definedName name="Objednatel" localSheetId="0">#REF!</definedName>
    <definedName name="Objednatel">#REF!</definedName>
    <definedName name="_xlnm.Print_Area" localSheetId="1">'2. Rozpočet s výkazem výměr - n'!$A$1:$H$104</definedName>
    <definedName name="_xlnm.Print_Area" localSheetId="0">Titulka!$B$1:$P$42</definedName>
    <definedName name="PocetMJ" localSheetId="3">#REF!</definedName>
    <definedName name="PocetMJ" localSheetId="4">#REF!</definedName>
    <definedName name="PocetMJ">#REF!</definedName>
    <definedName name="Poznamka" localSheetId="3">#REF!</definedName>
    <definedName name="Poznamka" localSheetId="4">#REF!</definedName>
    <definedName name="Poznamka">#REF!</definedName>
    <definedName name="Projektant" localSheetId="3">#REF!</definedName>
    <definedName name="Projektant" localSheetId="4">#REF!</definedName>
    <definedName name="Projektant">#REF!</definedName>
    <definedName name="PSV" localSheetId="3">#REF!</definedName>
    <definedName name="PSV" localSheetId="4">#REF!</definedName>
    <definedName name="PSV">#REF!</definedName>
    <definedName name="PSV0" localSheetId="3">#REF!</definedName>
    <definedName name="PSV0" localSheetId="4">#REF!</definedName>
    <definedName name="PSV0">#REF!</definedName>
    <definedName name="RAFAF">#REF!</definedName>
    <definedName name="RBERAV">#REF!</definedName>
    <definedName name="RBREAV">#REF!</definedName>
    <definedName name="rfRRV">#REF!</definedName>
    <definedName name="RVAR">#REF!</definedName>
    <definedName name="RVR">#REF!</definedName>
    <definedName name="SazbaDPH1" localSheetId="3">#REF!</definedName>
    <definedName name="SazbaDPH1" localSheetId="4">#REF!</definedName>
    <definedName name="SazbaDPH1">#REF!</definedName>
    <definedName name="SazbaDPH2" localSheetId="3">#REF!</definedName>
    <definedName name="SazbaDPH2" localSheetId="4">#REF!</definedName>
    <definedName name="SazbaDPH2">#REF!</definedName>
    <definedName name="SloupecCC" localSheetId="3">#REF!</definedName>
    <definedName name="SloupecCC" localSheetId="4">#REF!</definedName>
    <definedName name="SloupecCC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3">#REF!</definedName>
    <definedName name="SloupecJC" localSheetId="4">#REF!</definedName>
    <definedName name="SloupecJC">#REF!</definedName>
    <definedName name="SloupecMJ" localSheetId="3">#REF!</definedName>
    <definedName name="SloupecMJ" localSheetId="4">#REF!</definedName>
    <definedName name="SloupecMJ">#REF!</definedName>
    <definedName name="SloupecMnozstvi" localSheetId="3">#REF!</definedName>
    <definedName name="SloupecMnozstvi" localSheetId="4">#REF!</definedName>
    <definedName name="SloupecMnozstvi">#REF!</definedName>
    <definedName name="SloupecNazPol" localSheetId="3">#REF!</definedName>
    <definedName name="SloupecNazPol" localSheetId="4">#REF!</definedName>
    <definedName name="SloupecNazPol">#REF!</definedName>
    <definedName name="SloupecPC" localSheetId="3">#REF!</definedName>
    <definedName name="SloupecPC" localSheetId="4">#REF!</definedName>
    <definedName name="SloupecPC">#REF!</definedName>
    <definedName name="sssss">#REF!</definedName>
    <definedName name="ŠČČFČ">#REF!</definedName>
    <definedName name="ŠČFČF">#REF!</definedName>
    <definedName name="TBAEV">#REF!</definedName>
    <definedName name="TBT">#REF!</definedName>
    <definedName name="TBTBT">#REF!</definedName>
    <definedName name="TBTBVTEB">#REF!</definedName>
    <definedName name="TEBTE">#REF!</definedName>
    <definedName name="TVTE">#REF!</definedName>
    <definedName name="Typ" localSheetId="3">#REF!</definedName>
    <definedName name="Typ" localSheetId="4">#REF!</definedName>
    <definedName name="Typ">#REF!</definedName>
    <definedName name="VRN" localSheetId="3">#REF!</definedName>
    <definedName name="VRN" localSheetId="4">#REF!</definedName>
    <definedName name="VRN">#REF!</definedName>
    <definedName name="VRNKc" localSheetId="3">#REF!</definedName>
    <definedName name="VRNKc" localSheetId="4">#REF!</definedName>
    <definedName name="VRNKc">#REF!</definedName>
    <definedName name="VRNnazev" localSheetId="3">#REF!</definedName>
    <definedName name="VRNnazev" localSheetId="4">#REF!</definedName>
    <definedName name="VRNnazev">#REF!</definedName>
    <definedName name="VRNproc" localSheetId="3">#REF!</definedName>
    <definedName name="VRNproc" localSheetId="4">#REF!</definedName>
    <definedName name="VRNproc">#REF!</definedName>
    <definedName name="VRNzakl" localSheetId="3">#REF!</definedName>
    <definedName name="VRNzakl" localSheetId="4">#REF!</definedName>
    <definedName name="VRNzakl">#REF!</definedName>
    <definedName name="Zakazka" localSheetId="3">#REF!</definedName>
    <definedName name="Zakazka" localSheetId="4">#REF!</definedName>
    <definedName name="Zakazka">#REF!</definedName>
    <definedName name="Zaklad22" localSheetId="3">#REF!</definedName>
    <definedName name="Zaklad22" localSheetId="4">#REF!</definedName>
    <definedName name="Zaklad22">#REF!</definedName>
    <definedName name="Zaklad5" localSheetId="3">#REF!</definedName>
    <definedName name="Zaklad5" localSheetId="4">#REF!</definedName>
    <definedName name="Zaklad5">#REF!</definedName>
    <definedName name="Zhotovitel" localSheetId="3">#REF!</definedName>
    <definedName name="Zhotovitel" localSheetId="4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8" l="1"/>
  <c r="H14" i="8"/>
  <c r="H15" i="8"/>
  <c r="H16" i="8"/>
  <c r="H17" i="8"/>
  <c r="H18" i="8"/>
  <c r="H19" i="8"/>
  <c r="H20" i="8"/>
  <c r="H21" i="8"/>
  <c r="H22" i="8"/>
  <c r="H23" i="8"/>
  <c r="H24" i="8"/>
  <c r="H12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26" i="8"/>
  <c r="H102" i="8"/>
  <c r="H25" i="8" l="1"/>
  <c r="H92" i="8" s="1"/>
  <c r="H94" i="8" s="1"/>
  <c r="H104" i="8" s="1"/>
  <c r="B8" i="10"/>
  <c r="C8" i="10" s="1"/>
  <c r="B7" i="10"/>
  <c r="B6" i="10"/>
  <c r="B5" i="10"/>
  <c r="B4" i="10"/>
  <c r="B3" i="10"/>
  <c r="C3" i="10" s="1"/>
  <c r="C4" i="10"/>
  <c r="B9" i="10"/>
  <c r="C9" i="10" s="1"/>
  <c r="B10" i="10"/>
  <c r="B11" i="10"/>
  <c r="C11" i="10" s="1"/>
  <c r="C41" i="10"/>
  <c r="C42" i="10"/>
  <c r="C43" i="10"/>
  <c r="C40" i="10"/>
  <c r="C5" i="10"/>
  <c r="C6" i="10"/>
  <c r="C7" i="10"/>
  <c r="C10" i="10"/>
  <c r="C12" i="10"/>
  <c r="C13" i="10"/>
  <c r="C14" i="10"/>
  <c r="C15" i="10"/>
  <c r="C16" i="10"/>
  <c r="C17" i="10"/>
  <c r="C30" i="10"/>
  <c r="C29" i="10"/>
  <c r="C28" i="10"/>
  <c r="C27" i="10"/>
  <c r="C26" i="10"/>
  <c r="C24" i="10"/>
  <c r="C23" i="10"/>
  <c r="C22" i="10"/>
  <c r="C21" i="10"/>
  <c r="C20" i="10"/>
  <c r="C55" i="10"/>
  <c r="C54" i="10"/>
  <c r="C44" i="10"/>
  <c r="C45" i="10"/>
  <c r="C46" i="10"/>
  <c r="C47" i="10"/>
  <c r="C48" i="10"/>
  <c r="C49" i="10"/>
  <c r="C50" i="10"/>
  <c r="C51" i="10"/>
  <c r="C52" i="10"/>
  <c r="C53" i="10"/>
  <c r="C57" i="10"/>
  <c r="C58" i="10"/>
  <c r="C59" i="10"/>
  <c r="C60" i="10"/>
  <c r="C61" i="10"/>
  <c r="C62" i="10"/>
  <c r="C63" i="10"/>
  <c r="C56" i="10"/>
  <c r="C65" i="10"/>
  <c r="C66" i="10"/>
  <c r="C67" i="10"/>
  <c r="C68" i="10"/>
  <c r="C33" i="10"/>
  <c r="C34" i="10"/>
  <c r="C35" i="10"/>
  <c r="C36" i="10"/>
  <c r="C37" i="10"/>
  <c r="C38" i="10"/>
  <c r="C39" i="10"/>
  <c r="C32" i="10"/>
  <c r="C31" i="10"/>
  <c r="D88" i="8"/>
  <c r="D89" i="8"/>
  <c r="D90" i="8"/>
  <c r="D91" i="8"/>
  <c r="D43" i="8"/>
  <c r="D44" i="8"/>
  <c r="D45" i="8"/>
  <c r="D46" i="8"/>
  <c r="D47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26" i="8"/>
  <c r="O13" i="10"/>
  <c r="O14" i="10"/>
  <c r="O15" i="10"/>
  <c r="O16" i="10"/>
  <c r="O17" i="10"/>
  <c r="O20" i="10"/>
  <c r="O21" i="10"/>
  <c r="O22" i="10"/>
  <c r="O23" i="10"/>
  <c r="O24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12" i="10"/>
  <c r="D64" i="10"/>
  <c r="D87" i="8" s="1"/>
  <c r="D25" i="10"/>
  <c r="O25" i="10" s="1"/>
  <c r="D19" i="10"/>
  <c r="O19" i="10" s="1"/>
  <c r="D18" i="10"/>
  <c r="O18" i="10" s="1"/>
  <c r="D22" i="8"/>
  <c r="D23" i="8"/>
  <c r="D21" i="8"/>
  <c r="D13" i="8"/>
  <c r="D14" i="8"/>
  <c r="D15" i="8"/>
  <c r="D16" i="8"/>
  <c r="D17" i="8"/>
  <c r="D18" i="8"/>
  <c r="D19" i="8"/>
  <c r="D20" i="8"/>
  <c r="D12" i="8"/>
  <c r="D42" i="8" l="1"/>
  <c r="C64" i="10"/>
  <c r="C19" i="10"/>
  <c r="D41" i="8"/>
  <c r="C18" i="10"/>
  <c r="C25" i="10"/>
  <c r="D48" i="8"/>
</calcChain>
</file>

<file path=xl/sharedStrings.xml><?xml version="1.0" encoding="utf-8"?>
<sst xmlns="http://schemas.openxmlformats.org/spreadsheetml/2006/main" count="2774" uniqueCount="292">
  <si>
    <t>Revize</t>
  </si>
  <si>
    <t>Z</t>
  </si>
  <si>
    <t>D</t>
  </si>
  <si>
    <t>J</t>
  </si>
  <si>
    <t xml:space="preserve"> </t>
  </si>
  <si>
    <t>M</t>
  </si>
  <si>
    <t>A</t>
  </si>
  <si>
    <t>Ě</t>
  </si>
  <si>
    <t>T</t>
  </si>
  <si>
    <t>É</t>
  </si>
  <si>
    <t>N</t>
  </si>
  <si>
    <t>U</t>
  </si>
  <si>
    <t>O</t>
  </si>
  <si>
    <t>Vypracoval</t>
  </si>
  <si>
    <t>FIDLER</t>
  </si>
  <si>
    <t>Datum</t>
  </si>
  <si>
    <t>RDS</t>
  </si>
  <si>
    <t>Přezkoušel</t>
  </si>
  <si>
    <t>ŠEVČÍK</t>
  </si>
  <si>
    <r>
      <t xml:space="preserve"> List  </t>
    </r>
    <r>
      <rPr>
        <sz val="11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</t>
    </r>
  </si>
  <si>
    <t>1/2</t>
  </si>
  <si>
    <t>IP-18-0308-0006</t>
  </si>
  <si>
    <t>Dokument</t>
  </si>
  <si>
    <t>Poz.</t>
  </si>
  <si>
    <t>Č. výkresu / TDP</t>
  </si>
  <si>
    <t>Ks</t>
  </si>
  <si>
    <t>Název - rozměry součásti</t>
  </si>
  <si>
    <t>Č.normy</t>
  </si>
  <si>
    <t>Materiál</t>
  </si>
  <si>
    <t>Poznámka</t>
  </si>
  <si>
    <t>Hmotnost 1 ks</t>
  </si>
  <si>
    <t>-</t>
  </si>
  <si>
    <t>Název</t>
  </si>
  <si>
    <t xml:space="preserve">Tl.D/
průřez </t>
  </si>
  <si>
    <t>Šířka
TL.</t>
  </si>
  <si>
    <t>Délka</t>
  </si>
  <si>
    <t>řádek 2</t>
  </si>
  <si>
    <t>Hmotnost [kg]</t>
  </si>
  <si>
    <t>KOMPONENTY PRO DN 65 , CELKEM 2 KS ULOŽENÍ</t>
  </si>
  <si>
    <t>TŘMEN</t>
  </si>
  <si>
    <t>DN65</t>
  </si>
  <si>
    <t>ČSN 130725.0</t>
  </si>
  <si>
    <t>S235JR+POZINK.</t>
  </si>
  <si>
    <t>VYKÁZÁN POUZE TŘMEN</t>
  </si>
  <si>
    <t>MATICE</t>
  </si>
  <si>
    <t>M12</t>
  </si>
  <si>
    <t>ISO 4032</t>
  </si>
  <si>
    <t>8-A2A</t>
  </si>
  <si>
    <t>POZINK.</t>
  </si>
  <si>
    <t>PODLOŽKA</t>
  </si>
  <si>
    <t>ISO 7091</t>
  </si>
  <si>
    <t>100 HV-A2A</t>
  </si>
  <si>
    <t>KOMPONENTY PRO DN 200, CELKEM 3 KS ULOŽENÍ</t>
  </si>
  <si>
    <t>1.1</t>
  </si>
  <si>
    <t xml:space="preserve">TŘMEN </t>
  </si>
  <si>
    <t>DN200</t>
  </si>
  <si>
    <t>2.1</t>
  </si>
  <si>
    <t>M20</t>
  </si>
  <si>
    <t>3.1</t>
  </si>
  <si>
    <t>KOMPONENTY PRO DN 250, CELKEM 5 KS ULOŽENÍ</t>
  </si>
  <si>
    <t>1.2</t>
  </si>
  <si>
    <t>DN250</t>
  </si>
  <si>
    <t>2.2</t>
  </si>
  <si>
    <t>3.2</t>
  </si>
  <si>
    <t>KOMPONENTY PRO UTĚSNĚNÍ PROSTUPU ZDÍ</t>
  </si>
  <si>
    <t>TĚSNĚNÍ TYP GP-B</t>
  </si>
  <si>
    <t>DN100</t>
  </si>
  <si>
    <t>www.tesneni-systemy.cz</t>
  </si>
  <si>
    <t>DN150</t>
  </si>
  <si>
    <t>DN300</t>
  </si>
  <si>
    <t>KOMPONENTY PRO ULOŽENÍ ROZVADĚČŮ K1-(1až3) až K10(1až3)</t>
  </si>
  <si>
    <t>8</t>
  </si>
  <si>
    <t>DN400</t>
  </si>
  <si>
    <t>ČSN 130725.1</t>
  </si>
  <si>
    <t>9</t>
  </si>
  <si>
    <t>M30</t>
  </si>
  <si>
    <t>10</t>
  </si>
  <si>
    <t>PODLOŽKA KLÍNOVÁ</t>
  </si>
  <si>
    <t>DIN 434</t>
  </si>
  <si>
    <t>4.6-A2A</t>
  </si>
  <si>
    <t>KOMPONENTY PRO DN 65 , CELKEM 20 KS ULOŽENÍ</t>
  </si>
  <si>
    <t>DESKA</t>
  </si>
  <si>
    <t>40x140x4</t>
  </si>
  <si>
    <t>PTFE</t>
  </si>
  <si>
    <t>KOMPONENTY PRO DN 200 , CELKEM 89 KS ULOŽENÍ</t>
  </si>
  <si>
    <t>4.1</t>
  </si>
  <si>
    <t>40x300x4</t>
  </si>
  <si>
    <t>5.1</t>
  </si>
  <si>
    <t>KOMPONENTY PRO DN 250 , CELKEM 55 KS ULOŽENÍ</t>
  </si>
  <si>
    <t>4.2</t>
  </si>
  <si>
    <t>40x360x4</t>
  </si>
  <si>
    <t>5.2</t>
  </si>
  <si>
    <t>KOMPONENTY PRO DN 300 , CELKEM 125 KS ULOŽENÍ</t>
  </si>
  <si>
    <t>1.3</t>
  </si>
  <si>
    <t>2.3</t>
  </si>
  <si>
    <t>3.3</t>
  </si>
  <si>
    <t>4.3</t>
  </si>
  <si>
    <t>5.3</t>
  </si>
  <si>
    <t>KOMPONENTY PRO DN 100 , CELKEM 30 KS ULOŽENÍ</t>
  </si>
  <si>
    <t>M16</t>
  </si>
  <si>
    <t>40x160x4</t>
  </si>
  <si>
    <t>IP-18-0308-0007</t>
  </si>
  <si>
    <t>IP-18-0308-0008</t>
  </si>
  <si>
    <t>KOMPONENTY PRO DN 100 , CELKEM 47 KS ULOŽENÍ</t>
  </si>
  <si>
    <t>KOTEVNÍ STOJAN</t>
  </si>
  <si>
    <t>ČSN 130871</t>
  </si>
  <si>
    <t xml:space="preserve">S235JR </t>
  </si>
  <si>
    <t>(ON 130851.3)</t>
  </si>
  <si>
    <t>IP-18-0308-0009</t>
  </si>
  <si>
    <t>KOMPONENTY PRO DN 150 , CELKEM 17 KS ULOŽENÍ</t>
  </si>
  <si>
    <t>ČSN 130725.2</t>
  </si>
  <si>
    <t>ON 130852.3</t>
  </si>
  <si>
    <t>KOMPONENTY PRO DN 250 , CELKEM 49 KS ULOŽENÍ</t>
  </si>
  <si>
    <t>M24</t>
  </si>
  <si>
    <t>KOMPONENTY PRO DN 300 , CELKEM 36 KS ULOŽENÍ</t>
  </si>
  <si>
    <t>KOMPONENTY PRO DN 350 , CELKEM 51 KS ULOŽENÍ</t>
  </si>
  <si>
    <t>DN350</t>
  </si>
  <si>
    <t>IP-18-0308-0010</t>
  </si>
  <si>
    <t>KOMPONENTY PRO DN 100 , CELKEM 126 KS ULOŽENÍ</t>
  </si>
  <si>
    <t>PODPĚRA KLUZNÁ</t>
  </si>
  <si>
    <t>DN 100</t>
  </si>
  <si>
    <t>ON 130800</t>
  </si>
  <si>
    <t>S235JR</t>
  </si>
  <si>
    <t>VYKÁZÁNO cca 10% Z CELKOVÉHO POČTU.</t>
  </si>
  <si>
    <t>ŠROUB</t>
  </si>
  <si>
    <t>x</t>
  </si>
  <si>
    <t>ČSN 021301</t>
  </si>
  <si>
    <t>ČSN 021601</t>
  </si>
  <si>
    <t>8.8-A2A</t>
  </si>
  <si>
    <t>KLUZNÁ DESKA</t>
  </si>
  <si>
    <t>A=220 B=210 C=160 D=150 T=8</t>
  </si>
  <si>
    <t>S235JR+PTFE</t>
  </si>
  <si>
    <t>P</t>
  </si>
  <si>
    <t>NEREZ</t>
  </si>
  <si>
    <t>KOMPONENTY PRO DN 150 , CELKEM 15 KS ULOŽENÍ</t>
  </si>
  <si>
    <t>DN 150</t>
  </si>
  <si>
    <t>A=240 B=210 C=180 D=150 T=8</t>
  </si>
  <si>
    <t>IP-18-0308-0011</t>
  </si>
  <si>
    <t>IP-18-0308-0012</t>
  </si>
  <si>
    <t>IP-18-0308-0013</t>
  </si>
  <si>
    <t>IP-18-0308-0014</t>
  </si>
  <si>
    <t>IP-18-0308-0015</t>
  </si>
  <si>
    <t>IP-18-0308-0016</t>
  </si>
  <si>
    <t>IP-18-0308-0017</t>
  </si>
  <si>
    <t>IP-18-0308-0018</t>
  </si>
  <si>
    <t>IP-18-0308-0019</t>
  </si>
  <si>
    <t>IP-18-0308-0020</t>
  </si>
  <si>
    <t>IP-18-0308-0021</t>
  </si>
  <si>
    <t>IP-18-0308-0022</t>
  </si>
  <si>
    <t>KOMPONENTY PRO DN 200 , CELKEM 0 KS ULOŽENÍ</t>
  </si>
  <si>
    <t>DN 200</t>
  </si>
  <si>
    <t>ON 130802</t>
  </si>
  <si>
    <t>A=310 B=260 C=250 D=200 T=8</t>
  </si>
  <si>
    <t>KOMPONENTY PRO DN 250 , CELKEM 163 KS ULOŽENÍ</t>
  </si>
  <si>
    <t>DN 250</t>
  </si>
  <si>
    <t>KOMPONENTY PRO DN 300 , CELKEM 115 KS ULOŽENÍ</t>
  </si>
  <si>
    <t>DN 300</t>
  </si>
  <si>
    <t>A=350 B=260 C=290 D=200 T=8</t>
  </si>
  <si>
    <t>KOMPONENTY PRO DN 350 , CELKEM 123 KS ULOŽENÍ</t>
  </si>
  <si>
    <t>DN 350</t>
  </si>
  <si>
    <t>KOMPONENTY PRO DN 100 , CELKEM 54 KS ULOŽENÍ</t>
  </si>
  <si>
    <t>PODPĚRA KLUZNÁ S OSOVÝM VEDENÍM</t>
  </si>
  <si>
    <t>ON130801.1</t>
  </si>
  <si>
    <t>S235JR+NÁTĚR</t>
  </si>
  <si>
    <t>A=200 B=210 C=50 D=150 T=8</t>
  </si>
  <si>
    <t>L</t>
  </si>
  <si>
    <t>60x40</t>
  </si>
  <si>
    <t xml:space="preserve">P </t>
  </si>
  <si>
    <t>KOMPONENTY PRO DN 150 , CELKEM 1 KS ULOŽENÍ</t>
  </si>
  <si>
    <t>A=220 B=210 C=70 D=150 T=8</t>
  </si>
  <si>
    <t>6.1</t>
  </si>
  <si>
    <t>TŘMEN PEVNÝ</t>
  </si>
  <si>
    <t>TŘMEN POSUVNÝ</t>
  </si>
  <si>
    <t>PEVNÉ ULOŽENÍ (DN50-100)</t>
  </si>
  <si>
    <t>PEVNÉ ULOŽENÍ (DN125-500)</t>
  </si>
  <si>
    <t>PODPĚRA KLUZNÁ (DN10-150)</t>
  </si>
  <si>
    <t>PODPĚRA KLUZNÁ (DN200-800)</t>
  </si>
  <si>
    <t>PODPĚRA KLUZNÁ S OSOVÝM VEDENÍM (DN20-150)</t>
  </si>
  <si>
    <t>PODPĚRA KLUZNÁ S OSOVÝM VEDENÍM (DN200-500)</t>
  </si>
  <si>
    <t>DETAIL PROVEDENÍ ČERPADEL</t>
  </si>
  <si>
    <t>VÝTLAK ČERPADEL-NASTAVITELNÁ KONZOLA</t>
  </si>
  <si>
    <t>VÝTLAK ČERPADEL-PEVNÝ BOD</t>
  </si>
  <si>
    <t>SÁNÍ ČERPADEL-NOVÉ ULOŽENÍ</t>
  </si>
  <si>
    <t>SÁNÍ ČERPADEL-PEVNÝ BOD</t>
  </si>
  <si>
    <t>VÝTLAK ČERPADEL-PEVNÝ BOD-PL-ŽC</t>
  </si>
  <si>
    <t>VÝTLAK ČERPADEL-ÚPRAVA VEDENÍ-PL-ŽC</t>
  </si>
  <si>
    <t>VÝTLAK ČERPADEL-NASTAVITELNÁ KONZOLA-PL-ŽC</t>
  </si>
  <si>
    <t xml:space="preserve">JKSO : </t>
  </si>
  <si>
    <t xml:space="preserve">EČO : </t>
  </si>
  <si>
    <t xml:space="preserve">Objednavatel : </t>
  </si>
  <si>
    <t xml:space="preserve">Zhotovitel : </t>
  </si>
  <si>
    <t>P.Č.</t>
  </si>
  <si>
    <t>KCN</t>
  </si>
  <si>
    <t>Kód položky</t>
  </si>
  <si>
    <t>Popis položky</t>
  </si>
  <si>
    <t>MJ</t>
  </si>
  <si>
    <t>Množství celkem</t>
  </si>
  <si>
    <t>Cena jednotková</t>
  </si>
  <si>
    <t>Cena celkem</t>
  </si>
  <si>
    <t>Figura</t>
  </si>
  <si>
    <t>Výkaz výměr</t>
  </si>
  <si>
    <t>3</t>
  </si>
  <si>
    <t>6</t>
  </si>
  <si>
    <t>MAT</t>
  </si>
  <si>
    <t>soub</t>
  </si>
  <si>
    <t>Práce a dodávky M</t>
  </si>
  <si>
    <t>24-M</t>
  </si>
  <si>
    <t>M Celkem</t>
  </si>
  <si>
    <t>28-M</t>
  </si>
  <si>
    <t>Montáže potrubí</t>
  </si>
  <si>
    <t>280000001R</t>
  </si>
  <si>
    <t>Zpracoval : Ing. A. Fidler</t>
  </si>
  <si>
    <t>TDP
ŘÁDEK 1</t>
  </si>
  <si>
    <t>Č. výkresu / atest
ŘÁDEK 2</t>
  </si>
  <si>
    <t>Norma
ŘÁDEK 3</t>
  </si>
  <si>
    <t>Materiál II
 ŘÁDEK 2</t>
  </si>
  <si>
    <t>ON 130803.1</t>
  </si>
  <si>
    <t>A=290 B=260 C=150 D=200 T=8</t>
  </si>
  <si>
    <t>KOMPONENTY PRO DN 250 , CELKEM 107 KS ULOŽENÍ</t>
  </si>
  <si>
    <t>KOMPONENTY PRO DN 300 , CELKEM 69 KS ULOŽENÍ</t>
  </si>
  <si>
    <t>A=330 B=260 C=190 D=200 T=8</t>
  </si>
  <si>
    <t>6.2</t>
  </si>
  <si>
    <t>KOMPONENTY PRO DN 350 , CELKEM 69 KS ULOŽENÍ</t>
  </si>
  <si>
    <t>6.3</t>
  </si>
  <si>
    <t>VÝTLAK ČERPADEL - NASTAVITELNÁ KONZOLA</t>
  </si>
  <si>
    <t>DLE VÝKR.</t>
  </si>
  <si>
    <t>VÝTLAK ČERPADEL - PEVNÝ BOD</t>
  </si>
  <si>
    <t>SÁNÍ ČERPADEL - NOVÉ ULOŽENÍ</t>
  </si>
  <si>
    <t>SÁNÍ ČERPADEL - PEVNÝ BOD</t>
  </si>
  <si>
    <t>ISO 4017</t>
  </si>
  <si>
    <t>ISO 4035</t>
  </si>
  <si>
    <t>8.8</t>
  </si>
  <si>
    <t>4</t>
  </si>
  <si>
    <t>EN10204-2.2</t>
  </si>
  <si>
    <t>S235J2</t>
  </si>
  <si>
    <t>HEA</t>
  </si>
  <si>
    <t>STOJAN KOTEVNÍ</t>
  </si>
  <si>
    <t>KOTEVNÍ ŠROUB</t>
  </si>
  <si>
    <t>HILTI</t>
  </si>
  <si>
    <t>CHEMICKÁ PATRONA</t>
  </si>
  <si>
    <t>TŘMEN DN200</t>
  </si>
  <si>
    <t>5</t>
  </si>
  <si>
    <t>MATICE M20</t>
  </si>
  <si>
    <t>TŘMEN DN300</t>
  </si>
  <si>
    <t>50x420x4</t>
  </si>
  <si>
    <t>CELKEM ZHOTOVIT 10 KS</t>
  </si>
  <si>
    <t>280000002R</t>
  </si>
  <si>
    <t>280000003R</t>
  </si>
  <si>
    <t>280000004R</t>
  </si>
  <si>
    <t>280000005R</t>
  </si>
  <si>
    <t>280000006R</t>
  </si>
  <si>
    <t>280000007R</t>
  </si>
  <si>
    <t>280000008R</t>
  </si>
  <si>
    <t>280000009R</t>
  </si>
  <si>
    <t>280000010R</t>
  </si>
  <si>
    <t>280000011R</t>
  </si>
  <si>
    <t>280000012R</t>
  </si>
  <si>
    <t>DODÁVKA MATERIÁLU:</t>
  </si>
  <si>
    <t>Objekt :  SKLAD PHM SEDLNICE, ČEPRO a.s.</t>
  </si>
  <si>
    <t>ČEPRO, a.s.</t>
  </si>
  <si>
    <t>OPRAVNÉ NÁTĚRY</t>
  </si>
  <si>
    <t>280000013R</t>
  </si>
  <si>
    <t>Celkem Základní rozp. Náklady</t>
  </si>
  <si>
    <t>Náklady na umístění stavby</t>
  </si>
  <si>
    <t>Zařízení staveniště</t>
  </si>
  <si>
    <t>Mimostav. doprava</t>
  </si>
  <si>
    <t>Územní vlivy</t>
  </si>
  <si>
    <t>Provozní vlivy</t>
  </si>
  <si>
    <t>Ostatní</t>
  </si>
  <si>
    <t>CELKEM (bez DPH)</t>
  </si>
  <si>
    <t>ODBORNÝ ODHAD</t>
  </si>
  <si>
    <t>Datum : 5.12.2018</t>
  </si>
  <si>
    <t>Zadání s výkazem výměr</t>
  </si>
  <si>
    <t xml:space="preserve">            D</t>
  </si>
  <si>
    <t xml:space="preserve">        KG</t>
  </si>
  <si>
    <t xml:space="preserve">       KČ</t>
  </si>
  <si>
    <t>ON130650.1</t>
  </si>
  <si>
    <t xml:space="preserve">             D</t>
  </si>
  <si>
    <t xml:space="preserve">         KG</t>
  </si>
  <si>
    <t>ON 130625.1</t>
  </si>
  <si>
    <t xml:space="preserve">           DN</t>
  </si>
  <si>
    <t xml:space="preserve">        KČ</t>
  </si>
  <si>
    <t>ON 130800, 130802</t>
  </si>
  <si>
    <t>STOJAN KOT.</t>
  </si>
  <si>
    <t>ON 130851.3</t>
  </si>
  <si>
    <t xml:space="preserve">          KG</t>
  </si>
  <si>
    <t xml:space="preserve">      KČ</t>
  </si>
  <si>
    <t>ODBORNÝ ODHAD NÁKLADŮ</t>
  </si>
  <si>
    <t>ks</t>
  </si>
  <si>
    <t>KOMPENZACE PRODUKTOVÝCH ROZVODŮ;
 SKLAD PHM SEDLNICE, ČEPRO a.s.</t>
  </si>
  <si>
    <t>Stavba : KOMPENZACE PRODUKTOVÝCH ROZVODŮ</t>
  </si>
  <si>
    <r>
      <t xml:space="preserve">KOMPENZACE
PRODUKTOVÝCH ROZVODŮ
</t>
    </r>
    <r>
      <rPr>
        <b/>
        <sz val="28"/>
        <rFont val="Arial CE"/>
        <charset val="238"/>
      </rPr>
      <t>ODBORNÝ ODHAD NÁKLADŮ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</si>
</sst>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"/>
    <numFmt numFmtId="165" formatCode="#"/>
    <numFmt numFmtId="166" formatCode="#,##0.000"/>
  </numFmts>
  <fonts count="31" x14ac:knownFonts="1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22"/>
      <name val="Arial CE"/>
      <family val="2"/>
      <charset val="238"/>
    </font>
    <font>
      <b/>
      <sz val="28"/>
      <name val="Arial CE"/>
      <charset val="238"/>
    </font>
    <font>
      <b/>
      <sz val="26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1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Times New Roman"/>
      <family val="1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Arial"/>
      <family val="2"/>
    </font>
    <font>
      <sz val="11"/>
      <name val="Calibri"/>
      <family val="2"/>
      <charset val="238"/>
      <scheme val="minor"/>
    </font>
    <font>
      <sz val="10"/>
      <name val="Arial"/>
      <charset val="238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sz val="8"/>
      <color indexed="20"/>
      <name val="Arial CE"/>
      <charset val="238"/>
    </font>
    <font>
      <b/>
      <sz val="7"/>
      <color indexed="18"/>
      <name val="Arial CE"/>
      <charset val="238"/>
    </font>
    <font>
      <b/>
      <i/>
      <sz val="8"/>
      <color indexed="20"/>
      <name val="Arial CE"/>
      <charset val="238"/>
    </font>
    <font>
      <b/>
      <i/>
      <u/>
      <sz val="8"/>
      <color indexed="10"/>
      <name val="Arial CE"/>
      <charset val="238"/>
    </font>
    <font>
      <b/>
      <i/>
      <u/>
      <sz val="8"/>
      <color rgb="FF00B0F0"/>
      <name val="Arial CE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18" fillId="2" borderId="0" applyNumberFormat="0" applyBorder="0" applyAlignment="0" applyProtection="0"/>
    <xf numFmtId="0" fontId="21" fillId="0" borderId="0"/>
  </cellStyleXfs>
  <cellXfs count="182">
    <xf numFmtId="0" fontId="0" fillId="0" borderId="0" xfId="0"/>
    <xf numFmtId="0" fontId="4" fillId="0" borderId="0" xfId="5"/>
    <xf numFmtId="0" fontId="7" fillId="0" borderId="0" xfId="5" applyFont="1" applyAlignment="1">
      <alignment horizontal="center" vertical="center"/>
    </xf>
    <xf numFmtId="0" fontId="4" fillId="0" borderId="2" xfId="5" applyBorder="1"/>
    <xf numFmtId="0" fontId="4" fillId="0" borderId="3" xfId="5" applyBorder="1"/>
    <xf numFmtId="0" fontId="4" fillId="0" borderId="4" xfId="5" applyBorder="1"/>
    <xf numFmtId="0" fontId="9" fillId="0" borderId="0" xfId="5" applyFont="1" applyBorder="1" applyAlignment="1">
      <alignment vertical="center" wrapText="1"/>
    </xf>
    <xf numFmtId="0" fontId="9" fillId="0" borderId="5" xfId="5" applyFont="1" applyBorder="1" applyAlignment="1">
      <alignment vertical="center" wrapText="1"/>
    </xf>
    <xf numFmtId="0" fontId="9" fillId="0" borderId="6" xfId="5" applyFont="1" applyBorder="1" applyAlignment="1">
      <alignment vertical="center" wrapText="1"/>
    </xf>
    <xf numFmtId="0" fontId="9" fillId="0" borderId="7" xfId="5" applyFont="1" applyBorder="1" applyAlignment="1">
      <alignment vertical="center" wrapText="1"/>
    </xf>
    <xf numFmtId="0" fontId="9" fillId="0" borderId="8" xfId="5" applyFont="1" applyBorder="1" applyAlignment="1">
      <alignment vertical="center" wrapText="1"/>
    </xf>
    <xf numFmtId="0" fontId="9" fillId="0" borderId="9" xfId="5" applyFont="1" applyBorder="1" applyAlignment="1">
      <alignment vertical="center" wrapText="1"/>
    </xf>
    <xf numFmtId="0" fontId="10" fillId="0" borderId="0" xfId="5" applyFont="1" applyBorder="1" applyAlignment="1">
      <alignment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11" xfId="5" applyFont="1" applyBorder="1" applyAlignment="1">
      <alignment vertical="center" wrapText="1"/>
    </xf>
    <xf numFmtId="0" fontId="10" fillId="0" borderId="12" xfId="5" applyFont="1" applyBorder="1" applyAlignment="1">
      <alignment vertical="center" wrapText="1"/>
    </xf>
    <xf numFmtId="0" fontId="10" fillId="0" borderId="0" xfId="5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10" fillId="0" borderId="14" xfId="5" applyFont="1" applyBorder="1" applyAlignment="1">
      <alignment vertical="center" wrapText="1"/>
    </xf>
    <xf numFmtId="0" fontId="10" fillId="0" borderId="15" xfId="5" applyFont="1" applyBorder="1" applyAlignment="1">
      <alignment vertical="center" wrapText="1"/>
    </xf>
    <xf numFmtId="17" fontId="10" fillId="0" borderId="14" xfId="5" applyNumberFormat="1" applyFont="1" applyBorder="1" applyAlignment="1">
      <alignment horizontal="center" vertical="center" wrapText="1"/>
    </xf>
    <xf numFmtId="0" fontId="10" fillId="0" borderId="15" xfId="5" applyFont="1" applyBorder="1" applyAlignment="1">
      <alignment horizontal="center" vertical="center" wrapText="1"/>
    </xf>
    <xf numFmtId="0" fontId="10" fillId="0" borderId="20" xfId="5" applyFont="1" applyBorder="1" applyAlignment="1">
      <alignment horizontal="center" vertical="center" wrapText="1"/>
    </xf>
    <xf numFmtId="0" fontId="10" fillId="0" borderId="20" xfId="5" applyFont="1" applyBorder="1" applyAlignment="1">
      <alignment vertical="center" wrapText="1"/>
    </xf>
    <xf numFmtId="0" fontId="10" fillId="0" borderId="24" xfId="5" applyFont="1" applyBorder="1" applyAlignment="1">
      <alignment horizontal="center" vertical="center" wrapText="1"/>
    </xf>
    <xf numFmtId="0" fontId="16" fillId="0" borderId="30" xfId="5" applyFont="1" applyBorder="1" applyAlignment="1">
      <alignment horizontal="center" vertical="center" wrapText="1"/>
    </xf>
    <xf numFmtId="49" fontId="17" fillId="0" borderId="30" xfId="5" applyNumberFormat="1" applyFont="1" applyBorder="1" applyAlignment="1">
      <alignment horizontal="center" vertical="center" wrapText="1"/>
    </xf>
    <xf numFmtId="0" fontId="4" fillId="0" borderId="0" xfId="5" applyAlignment="1">
      <alignment horizontal="center" textRotation="90" wrapText="1"/>
    </xf>
    <xf numFmtId="44" fontId="19" fillId="0" borderId="1" xfId="0" applyNumberFormat="1" applyFont="1" applyBorder="1"/>
    <xf numFmtId="0" fontId="20" fillId="0" borderId="22" xfId="7" applyFont="1" applyFill="1" applyBorder="1" applyAlignment="1">
      <alignment vertical="center"/>
    </xf>
    <xf numFmtId="0" fontId="20" fillId="0" borderId="31" xfId="7" applyFont="1" applyFill="1" applyBorder="1" applyAlignment="1">
      <alignment vertical="center"/>
    </xf>
    <xf numFmtId="0" fontId="22" fillId="3" borderId="0" xfId="8" applyNumberFormat="1" applyFont="1" applyFill="1" applyAlignment="1" applyProtection="1">
      <alignment vertical="center"/>
    </xf>
    <xf numFmtId="0" fontId="23" fillId="3" borderId="0" xfId="8" applyNumberFormat="1" applyFont="1" applyFill="1" applyAlignment="1" applyProtection="1">
      <alignment vertical="center"/>
    </xf>
    <xf numFmtId="0" fontId="21" fillId="0" borderId="0" xfId="8"/>
    <xf numFmtId="0" fontId="24" fillId="3" borderId="0" xfId="8" applyNumberFormat="1" applyFont="1" applyFill="1" applyAlignment="1" applyProtection="1">
      <alignment vertical="center"/>
    </xf>
    <xf numFmtId="0" fontId="23" fillId="4" borderId="32" xfId="8" applyNumberFormat="1" applyFont="1" applyFill="1" applyBorder="1" applyAlignment="1" applyProtection="1">
      <alignment horizontal="center" vertical="center" wrapText="1"/>
    </xf>
    <xf numFmtId="0" fontId="23" fillId="4" borderId="33" xfId="8" applyNumberFormat="1" applyFont="1" applyFill="1" applyBorder="1" applyAlignment="1" applyProtection="1">
      <alignment horizontal="center" vertical="center" wrapText="1"/>
    </xf>
    <xf numFmtId="0" fontId="23" fillId="4" borderId="34" xfId="8" applyNumberFormat="1" applyFont="1" applyFill="1" applyBorder="1" applyAlignment="1" applyProtection="1">
      <alignment horizontal="center" vertical="center" wrapText="1"/>
    </xf>
    <xf numFmtId="0" fontId="23" fillId="4" borderId="35" xfId="8" applyNumberFormat="1" applyFont="1" applyFill="1" applyBorder="1" applyAlignment="1" applyProtection="1">
      <alignment horizontal="center" vertical="center" wrapText="1"/>
    </xf>
    <xf numFmtId="0" fontId="23" fillId="4" borderId="36" xfId="8" applyNumberFormat="1" applyFont="1" applyFill="1" applyBorder="1" applyAlignment="1" applyProtection="1">
      <alignment horizontal="center" vertical="center" wrapText="1"/>
    </xf>
    <xf numFmtId="165" fontId="25" fillId="5" borderId="0" xfId="8" applyNumberFormat="1" applyFont="1" applyFill="1" applyBorder="1" applyAlignment="1" applyProtection="1">
      <alignment horizontal="right"/>
    </xf>
    <xf numFmtId="165" fontId="25" fillId="5" borderId="0" xfId="8" applyNumberFormat="1" applyFont="1" applyFill="1" applyBorder="1" applyAlignment="1" applyProtection="1">
      <alignment horizontal="center"/>
    </xf>
    <xf numFmtId="165" fontId="25" fillId="5" borderId="0" xfId="8" applyNumberFormat="1" applyFont="1" applyFill="1" applyBorder="1" applyAlignment="1" applyProtection="1">
      <alignment horizontal="left"/>
    </xf>
    <xf numFmtId="165" fontId="25" fillId="5" borderId="0" xfId="8" applyNumberFormat="1" applyFont="1" applyFill="1" applyBorder="1" applyAlignment="1" applyProtection="1">
      <alignment horizontal="left" wrapText="1"/>
    </xf>
    <xf numFmtId="166" fontId="25" fillId="5" borderId="0" xfId="8" applyNumberFormat="1" applyFont="1" applyFill="1" applyBorder="1" applyAlignment="1" applyProtection="1">
      <alignment horizontal="right"/>
    </xf>
    <xf numFmtId="4" fontId="25" fillId="5" borderId="0" xfId="8" applyNumberFormat="1" applyFont="1" applyFill="1" applyBorder="1" applyAlignment="1" applyProtection="1">
      <alignment horizontal="right"/>
    </xf>
    <xf numFmtId="165" fontId="26" fillId="5" borderId="0" xfId="8" applyNumberFormat="1" applyFont="1" applyFill="1" applyBorder="1" applyAlignment="1" applyProtection="1">
      <alignment horizontal="right"/>
    </xf>
    <xf numFmtId="165" fontId="26" fillId="5" borderId="0" xfId="8" applyNumberFormat="1" applyFont="1" applyFill="1" applyBorder="1" applyAlignment="1" applyProtection="1">
      <alignment horizontal="center"/>
    </xf>
    <xf numFmtId="165" fontId="26" fillId="5" borderId="0" xfId="8" applyNumberFormat="1" applyFont="1" applyFill="1" applyBorder="1" applyAlignment="1" applyProtection="1">
      <alignment horizontal="left"/>
    </xf>
    <xf numFmtId="165" fontId="26" fillId="5" borderId="0" xfId="8" applyNumberFormat="1" applyFont="1" applyFill="1" applyBorder="1" applyAlignment="1" applyProtection="1">
      <alignment horizontal="left" wrapText="1"/>
    </xf>
    <xf numFmtId="166" fontId="26" fillId="5" borderId="0" xfId="8" applyNumberFormat="1" applyFont="1" applyFill="1" applyBorder="1" applyAlignment="1" applyProtection="1">
      <alignment horizontal="right"/>
    </xf>
    <xf numFmtId="4" fontId="26" fillId="5" borderId="0" xfId="8" applyNumberFormat="1" applyFont="1" applyFill="1" applyBorder="1" applyAlignment="1" applyProtection="1">
      <alignment horizontal="right"/>
    </xf>
    <xf numFmtId="165" fontId="23" fillId="5" borderId="37" xfId="8" applyNumberFormat="1" applyFont="1" applyFill="1" applyBorder="1" applyAlignment="1" applyProtection="1">
      <alignment horizontal="right" vertical="center"/>
    </xf>
    <xf numFmtId="165" fontId="23" fillId="5" borderId="38" xfId="8" applyNumberFormat="1" applyFont="1" applyFill="1" applyBorder="1" applyAlignment="1" applyProtection="1">
      <alignment horizontal="center" vertical="center"/>
    </xf>
    <xf numFmtId="165" fontId="23" fillId="5" borderId="38" xfId="8" applyNumberFormat="1" applyFont="1" applyFill="1" applyBorder="1" applyAlignment="1" applyProtection="1">
      <alignment horizontal="left" vertical="center"/>
    </xf>
    <xf numFmtId="165" fontId="23" fillId="5" borderId="38" xfId="8" applyNumberFormat="1" applyFont="1" applyFill="1" applyBorder="1" applyAlignment="1" applyProtection="1">
      <alignment horizontal="left" vertical="center" wrapText="1"/>
    </xf>
    <xf numFmtId="166" fontId="23" fillId="5" borderId="38" xfId="8" applyNumberFormat="1" applyFont="1" applyFill="1" applyBorder="1" applyAlignment="1" applyProtection="1">
      <alignment horizontal="right" vertical="center"/>
    </xf>
    <xf numFmtId="4" fontId="23" fillId="5" borderId="38" xfId="8" applyNumberFormat="1" applyFont="1" applyFill="1" applyBorder="1" applyAlignment="1" applyProtection="1">
      <alignment horizontal="right" vertical="center"/>
    </xf>
    <xf numFmtId="4" fontId="23" fillId="5" borderId="39" xfId="8" applyNumberFormat="1" applyFont="1" applyFill="1" applyBorder="1" applyAlignment="1" applyProtection="1">
      <alignment horizontal="right" vertical="center"/>
    </xf>
    <xf numFmtId="166" fontId="23" fillId="5" borderId="0" xfId="8" applyNumberFormat="1" applyFont="1" applyFill="1" applyBorder="1" applyAlignment="1" applyProtection="1">
      <alignment horizontal="right" vertical="center"/>
    </xf>
    <xf numFmtId="165" fontId="26" fillId="5" borderId="0" xfId="8" applyNumberFormat="1" applyFont="1" applyFill="1" applyBorder="1" applyAlignment="1" applyProtection="1">
      <alignment horizontal="center" vertical="center"/>
    </xf>
    <xf numFmtId="165" fontId="26" fillId="5" borderId="0" xfId="8" applyNumberFormat="1" applyFont="1" applyFill="1" applyBorder="1" applyAlignment="1" applyProtection="1">
      <alignment horizontal="left" vertical="center"/>
    </xf>
    <xf numFmtId="166" fontId="26" fillId="5" borderId="0" xfId="8" applyNumberFormat="1" applyFont="1" applyFill="1" applyBorder="1" applyAlignment="1" applyProtection="1">
      <alignment horizontal="right" vertical="center"/>
    </xf>
    <xf numFmtId="4" fontId="26" fillId="5" borderId="0" xfId="8" applyNumberFormat="1" applyFont="1" applyFill="1" applyBorder="1" applyAlignment="1" applyProtection="1">
      <alignment horizontal="right" vertical="center"/>
    </xf>
    <xf numFmtId="165" fontId="27" fillId="5" borderId="0" xfId="8" applyNumberFormat="1" applyFont="1" applyFill="1" applyBorder="1" applyAlignment="1" applyProtection="1">
      <alignment horizontal="center"/>
    </xf>
    <xf numFmtId="165" fontId="27" fillId="5" borderId="0" xfId="8" applyNumberFormat="1" applyFont="1" applyFill="1" applyBorder="1" applyAlignment="1" applyProtection="1">
      <alignment horizontal="left"/>
    </xf>
    <xf numFmtId="165" fontId="27" fillId="5" borderId="0" xfId="8" applyNumberFormat="1" applyFont="1" applyFill="1" applyBorder="1" applyAlignment="1" applyProtection="1">
      <alignment horizontal="left" wrapText="1"/>
    </xf>
    <xf numFmtId="166" fontId="27" fillId="5" borderId="0" xfId="8" applyNumberFormat="1" applyFont="1" applyFill="1" applyBorder="1" applyAlignment="1" applyProtection="1">
      <alignment horizontal="right"/>
    </xf>
    <xf numFmtId="4" fontId="27" fillId="5" borderId="0" xfId="8" applyNumberFormat="1" applyFont="1" applyFill="1" applyBorder="1" applyAlignment="1" applyProtection="1">
      <alignment horizontal="right"/>
    </xf>
    <xf numFmtId="165" fontId="28" fillId="5" borderId="0" xfId="8" applyNumberFormat="1" applyFont="1" applyFill="1" applyBorder="1" applyAlignment="1" applyProtection="1">
      <alignment horizontal="right"/>
    </xf>
    <xf numFmtId="165" fontId="28" fillId="5" borderId="0" xfId="8" applyNumberFormat="1" applyFont="1" applyFill="1" applyBorder="1" applyAlignment="1" applyProtection="1">
      <alignment horizontal="center"/>
    </xf>
    <xf numFmtId="165" fontId="28" fillId="5" borderId="0" xfId="8" applyNumberFormat="1" applyFont="1" applyFill="1" applyBorder="1" applyAlignment="1" applyProtection="1">
      <alignment horizontal="left"/>
    </xf>
    <xf numFmtId="165" fontId="28" fillId="5" borderId="0" xfId="8" applyNumberFormat="1" applyFont="1" applyFill="1" applyBorder="1" applyAlignment="1" applyProtection="1">
      <alignment horizontal="left" wrapText="1"/>
    </xf>
    <xf numFmtId="166" fontId="28" fillId="5" borderId="0" xfId="8" applyNumberFormat="1" applyFont="1" applyFill="1" applyBorder="1" applyAlignment="1" applyProtection="1">
      <alignment horizontal="right"/>
    </xf>
    <xf numFmtId="4" fontId="28" fillId="5" borderId="0" xfId="8" applyNumberFormat="1" applyFont="1" applyFill="1" applyBorder="1" applyAlignment="1" applyProtection="1">
      <alignment horizontal="right"/>
    </xf>
    <xf numFmtId="44" fontId="0" fillId="0" borderId="0" xfId="0" applyNumberFormat="1"/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23" fillId="5" borderId="40" xfId="8" applyNumberFormat="1" applyFont="1" applyFill="1" applyBorder="1" applyAlignment="1" applyProtection="1">
      <alignment horizontal="right" vertical="center"/>
    </xf>
    <xf numFmtId="165" fontId="23" fillId="5" borderId="41" xfId="8" applyNumberFormat="1" applyFont="1" applyFill="1" applyBorder="1" applyAlignment="1" applyProtection="1">
      <alignment horizontal="center" vertical="center"/>
    </xf>
    <xf numFmtId="165" fontId="23" fillId="5" borderId="41" xfId="8" applyNumberFormat="1" applyFont="1" applyFill="1" applyBorder="1" applyAlignment="1" applyProtection="1">
      <alignment horizontal="left" vertical="center"/>
    </xf>
    <xf numFmtId="165" fontId="23" fillId="5" borderId="41" xfId="8" applyNumberFormat="1" applyFont="1" applyFill="1" applyBorder="1" applyAlignment="1" applyProtection="1">
      <alignment horizontal="left" vertical="center" wrapText="1"/>
    </xf>
    <xf numFmtId="166" fontId="23" fillId="5" borderId="41" xfId="8" applyNumberFormat="1" applyFont="1" applyFill="1" applyBorder="1" applyAlignment="1" applyProtection="1">
      <alignment horizontal="right" vertical="center"/>
    </xf>
    <xf numFmtId="4" fontId="23" fillId="5" borderId="41" xfId="8" applyNumberFormat="1" applyFont="1" applyFill="1" applyBorder="1" applyAlignment="1" applyProtection="1">
      <alignment horizontal="right" vertical="center"/>
    </xf>
    <xf numFmtId="4" fontId="23" fillId="5" borderId="42" xfId="8" applyNumberFormat="1" applyFont="1" applyFill="1" applyBorder="1" applyAlignment="1" applyProtection="1">
      <alignment horizontal="right" vertical="center"/>
    </xf>
    <xf numFmtId="165" fontId="23" fillId="5" borderId="43" xfId="8" applyNumberFormat="1" applyFont="1" applyFill="1" applyBorder="1" applyAlignment="1" applyProtection="1">
      <alignment horizontal="right" vertical="center"/>
    </xf>
    <xf numFmtId="165" fontId="23" fillId="5" borderId="44" xfId="8" applyNumberFormat="1" applyFont="1" applyFill="1" applyBorder="1" applyAlignment="1" applyProtection="1">
      <alignment horizontal="center" vertical="center"/>
    </xf>
    <xf numFmtId="165" fontId="23" fillId="5" borderId="44" xfId="8" applyNumberFormat="1" applyFont="1" applyFill="1" applyBorder="1" applyAlignment="1" applyProtection="1">
      <alignment horizontal="left" vertical="center"/>
    </xf>
    <xf numFmtId="166" fontId="23" fillId="5" borderId="44" xfId="8" applyNumberFormat="1" applyFont="1" applyFill="1" applyBorder="1" applyAlignment="1" applyProtection="1">
      <alignment horizontal="right" vertical="center"/>
    </xf>
    <xf numFmtId="4" fontId="23" fillId="5" borderId="44" xfId="8" applyNumberFormat="1" applyFont="1" applyFill="1" applyBorder="1" applyAlignment="1" applyProtection="1">
      <alignment horizontal="right" vertical="center"/>
    </xf>
    <xf numFmtId="4" fontId="23" fillId="5" borderId="45" xfId="8" applyNumberFormat="1" applyFont="1" applyFill="1" applyBorder="1" applyAlignment="1" applyProtection="1">
      <alignment horizontal="right" vertical="center"/>
    </xf>
    <xf numFmtId="165" fontId="23" fillId="5" borderId="46" xfId="8" applyNumberFormat="1" applyFont="1" applyFill="1" applyBorder="1" applyAlignment="1" applyProtection="1">
      <alignment horizontal="right" vertical="center"/>
    </xf>
    <xf numFmtId="165" fontId="23" fillId="5" borderId="47" xfId="8" applyNumberFormat="1" applyFont="1" applyFill="1" applyBorder="1" applyAlignment="1" applyProtection="1">
      <alignment horizontal="center" vertical="center"/>
    </xf>
    <xf numFmtId="165" fontId="23" fillId="5" borderId="47" xfId="8" applyNumberFormat="1" applyFont="1" applyFill="1" applyBorder="1" applyAlignment="1" applyProtection="1">
      <alignment horizontal="left" vertical="center"/>
    </xf>
    <xf numFmtId="166" fontId="23" fillId="5" borderId="47" xfId="8" applyNumberFormat="1" applyFont="1" applyFill="1" applyBorder="1" applyAlignment="1" applyProtection="1">
      <alignment horizontal="right" vertical="center"/>
    </xf>
    <xf numFmtId="4" fontId="23" fillId="5" borderId="47" xfId="8" applyNumberFormat="1" applyFont="1" applyFill="1" applyBorder="1" applyAlignment="1" applyProtection="1">
      <alignment horizontal="right" vertical="center"/>
    </xf>
    <xf numFmtId="0" fontId="21" fillId="0" borderId="0" xfId="8" applyAlignment="1">
      <alignment wrapText="1"/>
    </xf>
    <xf numFmtId="165" fontId="23" fillId="5" borderId="48" xfId="8" applyNumberFormat="1" applyFont="1" applyFill="1" applyBorder="1" applyAlignment="1" applyProtection="1">
      <alignment horizontal="left" vertical="center" wrapText="1"/>
    </xf>
    <xf numFmtId="4" fontId="23" fillId="5" borderId="48" xfId="8" applyNumberFormat="1" applyFont="1" applyFill="1" applyBorder="1" applyAlignment="1" applyProtection="1">
      <alignment horizontal="right" vertical="center"/>
    </xf>
    <xf numFmtId="165" fontId="29" fillId="5" borderId="0" xfId="8" applyNumberFormat="1" applyFont="1" applyFill="1" applyBorder="1" applyAlignment="1" applyProtection="1">
      <alignment horizontal="left" wrapText="1"/>
    </xf>
    <xf numFmtId="165" fontId="29" fillId="5" borderId="0" xfId="8" applyNumberFormat="1" applyFont="1" applyFill="1" applyBorder="1" applyAlignment="1" applyProtection="1">
      <alignment horizontal="left"/>
    </xf>
    <xf numFmtId="166" fontId="29" fillId="5" borderId="0" xfId="8" applyNumberFormat="1" applyFont="1" applyFill="1" applyBorder="1" applyAlignment="1" applyProtection="1">
      <alignment horizontal="right"/>
    </xf>
    <xf numFmtId="4" fontId="29" fillId="5" borderId="0" xfId="8" applyNumberFormat="1" applyFont="1" applyFill="1" applyBorder="1" applyAlignment="1" applyProtection="1">
      <alignment horizontal="right"/>
    </xf>
    <xf numFmtId="165" fontId="23" fillId="5" borderId="44" xfId="8" applyNumberFormat="1" applyFont="1" applyFill="1" applyBorder="1" applyAlignment="1" applyProtection="1">
      <alignment horizontal="left" vertical="center" wrapText="1" indent="2"/>
    </xf>
    <xf numFmtId="165" fontId="23" fillId="5" borderId="47" xfId="8" applyNumberFormat="1" applyFont="1" applyFill="1" applyBorder="1" applyAlignment="1" applyProtection="1">
      <alignment horizontal="left" vertical="center" wrapText="1" indent="2"/>
    </xf>
    <xf numFmtId="0" fontId="0" fillId="0" borderId="0" xfId="0" applyBorder="1"/>
    <xf numFmtId="0" fontId="30" fillId="0" borderId="0" xfId="0" applyFont="1" applyBorder="1" applyAlignment="1">
      <alignment horizontal="right"/>
    </xf>
    <xf numFmtId="0" fontId="30" fillId="0" borderId="51" xfId="0" applyFont="1" applyBorder="1"/>
    <xf numFmtId="0" fontId="30" fillId="0" borderId="0" xfId="0" applyFont="1" applyBorder="1"/>
    <xf numFmtId="2" fontId="30" fillId="0" borderId="51" xfId="0" applyNumberFormat="1" applyFont="1" applyBorder="1"/>
    <xf numFmtId="164" fontId="30" fillId="0" borderId="51" xfId="0" applyNumberFormat="1" applyFont="1" applyBorder="1"/>
    <xf numFmtId="0" fontId="30" fillId="0" borderId="0" xfId="0" applyFont="1" applyFill="1" applyBorder="1" applyAlignment="1">
      <alignment horizontal="right"/>
    </xf>
    <xf numFmtId="0" fontId="30" fillId="0" borderId="14" xfId="0" applyFont="1" applyFill="1" applyBorder="1"/>
    <xf numFmtId="0" fontId="30" fillId="0" borderId="0" xfId="0" applyFont="1" applyFill="1" applyBorder="1"/>
    <xf numFmtId="2" fontId="30" fillId="0" borderId="14" xfId="0" applyNumberFormat="1" applyFont="1" applyFill="1" applyBorder="1"/>
    <xf numFmtId="164" fontId="30" fillId="0" borderId="14" xfId="0" applyNumberFormat="1" applyFont="1" applyFill="1" applyBorder="1"/>
    <xf numFmtId="4" fontId="0" fillId="0" borderId="0" xfId="0" applyNumberFormat="1"/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54" xfId="0" applyFont="1" applyBorder="1"/>
    <xf numFmtId="2" fontId="30" fillId="0" borderId="54" xfId="0" applyNumberFormat="1" applyFont="1" applyBorder="1"/>
    <xf numFmtId="164" fontId="30" fillId="0" borderId="55" xfId="0" applyNumberFormat="1" applyFont="1" applyFill="1" applyBorder="1"/>
    <xf numFmtId="0" fontId="5" fillId="0" borderId="0" xfId="5" applyFont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6" xfId="5" applyFont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0" borderId="8" xfId="5" applyFont="1" applyBorder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0" fontId="10" fillId="0" borderId="11" xfId="5" applyFont="1" applyBorder="1" applyAlignment="1">
      <alignment vertical="center" wrapText="1"/>
    </xf>
    <xf numFmtId="0" fontId="11" fillId="0" borderId="2" xfId="5" applyFont="1" applyBorder="1" applyAlignment="1">
      <alignment vertical="top" wrapText="1"/>
    </xf>
    <xf numFmtId="0" fontId="11" fillId="0" borderId="3" xfId="5" applyFont="1" applyBorder="1" applyAlignment="1">
      <alignment vertical="top" wrapText="1"/>
    </xf>
    <xf numFmtId="0" fontId="11" fillId="0" borderId="4" xfId="5" applyFont="1" applyBorder="1" applyAlignment="1">
      <alignment vertical="top" wrapText="1"/>
    </xf>
    <xf numFmtId="0" fontId="10" fillId="0" borderId="14" xfId="5" applyFont="1" applyBorder="1" applyAlignment="1">
      <alignment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0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0" fontId="12" fillId="0" borderId="14" xfId="5" applyFont="1" applyBorder="1" applyAlignment="1">
      <alignment horizontal="left" vertical="center" wrapText="1" indent="2"/>
    </xf>
    <xf numFmtId="0" fontId="10" fillId="0" borderId="14" xfId="5" applyFont="1" applyBorder="1" applyAlignment="1">
      <alignment horizontal="left" vertical="center" wrapText="1" indent="2"/>
    </xf>
    <xf numFmtId="0" fontId="11" fillId="0" borderId="5" xfId="5" applyFont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0" fillId="0" borderId="13" xfId="5" applyFont="1" applyBorder="1" applyAlignment="1">
      <alignment vertical="center" wrapText="1"/>
    </xf>
    <xf numFmtId="17" fontId="10" fillId="0" borderId="14" xfId="5" applyNumberFormat="1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10" fillId="0" borderId="15" xfId="5" applyFont="1" applyBorder="1" applyAlignment="1">
      <alignment horizontal="center" vertical="center" wrapText="1"/>
    </xf>
    <xf numFmtId="0" fontId="13" fillId="0" borderId="16" xfId="5" applyFont="1" applyBorder="1" applyAlignment="1">
      <alignment horizontal="center" vertical="center" wrapText="1"/>
    </xf>
    <xf numFmtId="0" fontId="13" fillId="0" borderId="17" xfId="5" applyFont="1" applyBorder="1" applyAlignment="1">
      <alignment horizontal="center" vertical="center" wrapText="1"/>
    </xf>
    <xf numFmtId="0" fontId="13" fillId="0" borderId="18" xfId="5" applyFont="1" applyBorder="1" applyAlignment="1">
      <alignment horizontal="center" vertical="center" wrapText="1"/>
    </xf>
    <xf numFmtId="0" fontId="13" fillId="0" borderId="7" xfId="5" applyFont="1" applyBorder="1" applyAlignment="1">
      <alignment horizontal="center" vertical="center" wrapText="1"/>
    </xf>
    <xf numFmtId="0" fontId="13" fillId="0" borderId="8" xfId="5" applyFont="1" applyBorder="1" applyAlignment="1">
      <alignment horizontal="center" vertical="center" wrapText="1"/>
    </xf>
    <xf numFmtId="0" fontId="13" fillId="0" borderId="9" xfId="5" applyFont="1" applyBorder="1" applyAlignment="1">
      <alignment horizontal="center" vertical="center" wrapText="1"/>
    </xf>
    <xf numFmtId="0" fontId="10" fillId="0" borderId="19" xfId="5" applyFont="1" applyBorder="1" applyAlignment="1">
      <alignment vertical="center" wrapText="1"/>
    </xf>
    <xf numFmtId="0" fontId="10" fillId="0" borderId="20" xfId="5" applyFont="1" applyBorder="1" applyAlignment="1">
      <alignment vertical="center" wrapText="1"/>
    </xf>
    <xf numFmtId="0" fontId="10" fillId="0" borderId="20" xfId="5" applyFont="1" applyBorder="1" applyAlignment="1">
      <alignment horizontal="center" vertical="center" wrapText="1"/>
    </xf>
    <xf numFmtId="0" fontId="10" fillId="0" borderId="21" xfId="5" applyFont="1" applyBorder="1" applyAlignment="1">
      <alignment horizontal="center" vertical="center" wrapText="1"/>
    </xf>
    <xf numFmtId="0" fontId="11" fillId="0" borderId="0" xfId="5" applyFont="1" applyBorder="1" applyAlignment="1">
      <alignment vertical="center" wrapText="1"/>
    </xf>
    <xf numFmtId="0" fontId="14" fillId="0" borderId="22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25" xfId="5" applyFont="1" applyBorder="1" applyAlignment="1">
      <alignment horizontal="center" vertical="center" wrapText="1"/>
    </xf>
    <xf numFmtId="0" fontId="14" fillId="0" borderId="26" xfId="5" applyFont="1" applyBorder="1" applyAlignment="1">
      <alignment horizontal="center" vertical="center" wrapText="1"/>
    </xf>
    <xf numFmtId="0" fontId="15" fillId="0" borderId="10" xfId="5" applyFont="1" applyBorder="1" applyAlignment="1">
      <alignment horizontal="center" vertical="center" wrapText="1"/>
    </xf>
    <xf numFmtId="0" fontId="15" fillId="0" borderId="11" xfId="5" applyFont="1" applyBorder="1" applyAlignment="1">
      <alignment horizontal="center" vertical="center" wrapText="1"/>
    </xf>
    <xf numFmtId="0" fontId="15" fillId="0" borderId="23" xfId="5" applyFont="1" applyBorder="1" applyAlignment="1">
      <alignment horizontal="center" vertical="center" wrapText="1"/>
    </xf>
    <xf numFmtId="0" fontId="15" fillId="0" borderId="27" xfId="5" applyFont="1" applyBorder="1" applyAlignment="1">
      <alignment horizontal="center" vertical="center" wrapText="1"/>
    </xf>
    <xf numFmtId="0" fontId="15" fillId="0" borderId="28" xfId="5" applyFont="1" applyBorder="1" applyAlignment="1">
      <alignment horizontal="center" vertical="center" wrapText="1"/>
    </xf>
    <xf numFmtId="0" fontId="15" fillId="0" borderId="29" xfId="5" applyFont="1" applyBorder="1" applyAlignment="1">
      <alignment horizontal="center" vertical="center" wrapText="1"/>
    </xf>
    <xf numFmtId="0" fontId="23" fillId="4" borderId="49" xfId="8" applyNumberFormat="1" applyFont="1" applyFill="1" applyBorder="1" applyAlignment="1" applyProtection="1">
      <alignment horizontal="center" vertical="center" wrapText="1"/>
    </xf>
    <xf numFmtId="0" fontId="23" fillId="4" borderId="50" xfId="8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/>
    <xf numFmtId="0" fontId="30" fillId="0" borderId="14" xfId="0" applyFont="1" applyFill="1" applyBorder="1"/>
    <xf numFmtId="0" fontId="8" fillId="0" borderId="52" xfId="0" applyFont="1" applyBorder="1"/>
    <xf numFmtId="0" fontId="8" fillId="0" borderId="53" xfId="0" applyFont="1" applyBorder="1"/>
    <xf numFmtId="2" fontId="30" fillId="0" borderId="52" xfId="0" applyNumberFormat="1" applyFont="1" applyBorder="1"/>
    <xf numFmtId="2" fontId="30" fillId="0" borderId="53" xfId="0" applyNumberFormat="1" applyFont="1" applyBorder="1"/>
    <xf numFmtId="0" fontId="8" fillId="0" borderId="51" xfId="0" applyFont="1" applyBorder="1"/>
    <xf numFmtId="0" fontId="30" fillId="0" borderId="51" xfId="0" applyFont="1" applyBorder="1"/>
  </cellXfs>
  <cellStyles count="9">
    <cellStyle name="Normal 3 2" xfId="2" xr:uid="{00000000-0005-0000-0000-000000000000}"/>
    <cellStyle name="Normal 4" xfId="3" xr:uid="{00000000-0005-0000-0000-000001000000}"/>
    <cellStyle name="Normal 5" xfId="1" xr:uid="{00000000-0005-0000-0000-000002000000}"/>
    <cellStyle name="Normální" xfId="0" builtinId="0"/>
    <cellStyle name="Normální 2" xfId="6" xr:uid="{BC3B92E5-5429-49CE-BF6B-C7B4BB7705A9}"/>
    <cellStyle name="normální 3" xfId="4" xr:uid="{00000000-0005-0000-0000-000004000000}"/>
    <cellStyle name="Normální 3 2" xfId="5" xr:uid="{085E4E27-E9FD-45A0-A26B-11EF097A747E}"/>
    <cellStyle name="Normální 4" xfId="8" xr:uid="{840F5170-164B-41A2-9374-518EC3A07A0C}"/>
    <cellStyle name="Správně" xfId="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625348</xdr:colOff>
      <xdr:row>34</xdr:row>
      <xdr:rowOff>84220</xdr:rowOff>
    </xdr:from>
    <xdr:to>
      <xdr:col>14</xdr:col>
      <xdr:colOff>402037</xdr:colOff>
      <xdr:row>36</xdr:row>
      <xdr:rowOff>133049</xdr:rowOff>
    </xdr:to>
    <xdr:pic>
      <xdr:nvPicPr>
        <xdr:cNvPr id="2" name="Obrázek 77" descr="logo-ip">
          <a:extLst>
            <a:ext uri="{FF2B5EF4-FFF2-40B4-BE49-F238E27FC236}">
              <a16:creationId xmlns:a16="http://schemas.microsoft.com/office/drawing/2014/main" id="{1C152983-722E-4747-A5E1-7E2494575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3109" y="7919568"/>
          <a:ext cx="646363" cy="396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496626</xdr:colOff>
      <xdr:row>29</xdr:row>
      <xdr:rowOff>41412</xdr:rowOff>
    </xdr:from>
    <xdr:to>
      <xdr:col>15</xdr:col>
      <xdr:colOff>56464</xdr:colOff>
      <xdr:row>31</xdr:row>
      <xdr:rowOff>4992</xdr:rowOff>
    </xdr:to>
    <xdr:pic>
      <xdr:nvPicPr>
        <xdr:cNvPr id="6" name="Obrázek 4">
          <a:extLst>
            <a:ext uri="{FF2B5EF4-FFF2-40B4-BE49-F238E27FC236}">
              <a16:creationId xmlns:a16="http://schemas.microsoft.com/office/drawing/2014/main" id="{3C97BBC1-6AEB-4A1E-B13C-ED2334E68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4387" y="7007086"/>
          <a:ext cx="878015" cy="293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524373</xdr:colOff>
      <xdr:row>31</xdr:row>
      <xdr:rowOff>180</xdr:rowOff>
    </xdr:from>
    <xdr:to>
      <xdr:col>15</xdr:col>
      <xdr:colOff>20333</xdr:colOff>
      <xdr:row>32</xdr:row>
      <xdr:rowOff>131002</xdr:rowOff>
    </xdr:to>
    <xdr:pic>
      <xdr:nvPicPr>
        <xdr:cNvPr id="7" name="Obrázek 4" descr="Kopie - logo pro Vlček1.tif">
          <a:extLst>
            <a:ext uri="{FF2B5EF4-FFF2-40B4-BE49-F238E27FC236}">
              <a16:creationId xmlns:a16="http://schemas.microsoft.com/office/drawing/2014/main" id="{0DC93F7A-950D-4538-961E-738F5EF5D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89" t="10275" r="815" b="10855"/>
        <a:stretch>
          <a:fillRect/>
        </a:stretch>
      </xdr:blipFill>
      <xdr:spPr bwMode="auto">
        <a:xfrm>
          <a:off x="4972134" y="7313723"/>
          <a:ext cx="808422" cy="300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Kov&#225;&#345;%20GO_sedlove_strech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List"/>
      <sheetName val="Rozpočet"/>
    </sheetNames>
    <sheetDataSet>
      <sheetData sheetId="0"/>
      <sheetData sheetId="1">
        <row r="7">
          <cell r="N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2D6DB-4F51-44D9-95EC-11E0158A2413}">
  <dimension ref="A1:AR43"/>
  <sheetViews>
    <sheetView view="pageBreakPreview" zoomScale="70" zoomScaleNormal="100" zoomScaleSheetLayoutView="70" workbookViewId="0">
      <selection activeCell="B3" sqref="B3:P5"/>
    </sheetView>
  </sheetViews>
  <sheetFormatPr defaultColWidth="8.85546875" defaultRowHeight="12.75" x14ac:dyDescent="0.2"/>
  <cols>
    <col min="1" max="1" width="5" style="1" customWidth="1"/>
    <col min="2" max="2" width="3.28515625" style="1" customWidth="1"/>
    <col min="3" max="4" width="8.28515625" style="1" customWidth="1"/>
    <col min="5" max="5" width="12.7109375" style="1" customWidth="1"/>
    <col min="6" max="6" width="3.42578125" style="1" customWidth="1"/>
    <col min="7" max="7" width="2.28515625" style="1" bestFit="1" customWidth="1"/>
    <col min="8" max="8" width="3.28515625" style="1" customWidth="1"/>
    <col min="9" max="9" width="10.28515625" style="1" bestFit="1" customWidth="1"/>
    <col min="10" max="10" width="3.28515625" style="1" customWidth="1"/>
    <col min="11" max="11" width="7.28515625" style="1" customWidth="1"/>
    <col min="12" max="12" width="3.28515625" style="1" customWidth="1"/>
    <col min="13" max="13" width="12.140625" style="1" customWidth="1"/>
    <col min="14" max="14" width="12.7109375" style="1" customWidth="1"/>
    <col min="15" max="15" width="6.42578125" style="1" customWidth="1"/>
    <col min="16" max="16" width="6.7109375" style="1" customWidth="1"/>
    <col min="17" max="18" width="8.85546875" style="1"/>
    <col min="19" max="19" width="16.7109375" style="1" bestFit="1" customWidth="1"/>
    <col min="20" max="16384" width="8.85546875" style="1"/>
  </cols>
  <sheetData>
    <row r="1" spans="2:44" x14ac:dyDescent="0.2">
      <c r="I1" s="29"/>
    </row>
    <row r="3" spans="2:44" ht="37.9" customHeight="1" x14ac:dyDescent="0.2">
      <c r="B3" s="124" t="s">
        <v>291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2:44" x14ac:dyDescent="0.2"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</row>
    <row r="5" spans="2:44" ht="141" customHeight="1" x14ac:dyDescent="0.2"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</row>
    <row r="6" spans="2:44" ht="13.15" customHeight="1" x14ac:dyDescent="0.2"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2:44" ht="13.15" customHeight="1" x14ac:dyDescent="0.2"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2:44" ht="13.15" customHeight="1" x14ac:dyDescent="0.2"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2:44" ht="13.15" customHeight="1" x14ac:dyDescent="0.2"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2:44" ht="13.15" customHeight="1" x14ac:dyDescent="0.2"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2:44" ht="13.15" customHeight="1" x14ac:dyDescent="0.2"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2:44" ht="13.15" customHeight="1" x14ac:dyDescent="0.2"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2:44" ht="13.15" customHeight="1" x14ac:dyDescent="0.2"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2:44" ht="13.15" customHeight="1" x14ac:dyDescent="0.2"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29" spans="1:17" ht="13.5" thickBot="1" x14ac:dyDescent="0.25"/>
    <row r="30" spans="1:17" x14ac:dyDescent="0.2">
      <c r="B30" s="125" t="s">
        <v>289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7"/>
      <c r="N30" s="3"/>
      <c r="O30" s="4"/>
      <c r="P30" s="5"/>
    </row>
    <row r="31" spans="1:17" x14ac:dyDescent="0.2">
      <c r="A31" s="6"/>
      <c r="B31" s="128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30"/>
      <c r="N31" s="7"/>
      <c r="O31" s="6"/>
      <c r="P31" s="8"/>
      <c r="Q31" s="6"/>
    </row>
    <row r="32" spans="1:17" x14ac:dyDescent="0.2">
      <c r="A32" s="6"/>
      <c r="B32" s="128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30"/>
      <c r="N32" s="7"/>
      <c r="O32" s="6"/>
      <c r="P32" s="8"/>
      <c r="Q32" s="6"/>
    </row>
    <row r="33" spans="1:17" ht="13.5" thickBot="1" x14ac:dyDescent="0.25">
      <c r="A33" s="6"/>
      <c r="B33" s="131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3"/>
      <c r="N33" s="9"/>
      <c r="O33" s="10"/>
      <c r="P33" s="11"/>
      <c r="Q33" s="6"/>
    </row>
    <row r="34" spans="1:17" ht="14.25" x14ac:dyDescent="0.2">
      <c r="A34" s="12"/>
      <c r="B34" s="13" t="s">
        <v>1</v>
      </c>
      <c r="C34" s="134"/>
      <c r="D34" s="134"/>
      <c r="E34" s="134"/>
      <c r="F34" s="134"/>
      <c r="G34" s="14" t="s">
        <v>2</v>
      </c>
      <c r="H34" s="14"/>
      <c r="I34" s="14"/>
      <c r="J34" s="14"/>
      <c r="K34" s="14"/>
      <c r="L34" s="15" t="s">
        <v>3</v>
      </c>
      <c r="M34" s="16"/>
      <c r="N34" s="135"/>
      <c r="O34" s="136"/>
      <c r="P34" s="137"/>
      <c r="Q34" s="17" t="s">
        <v>4</v>
      </c>
    </row>
    <row r="35" spans="1:17" x14ac:dyDescent="0.2">
      <c r="A35" s="12"/>
      <c r="B35" s="18" t="s">
        <v>5</v>
      </c>
      <c r="C35" s="138"/>
      <c r="D35" s="138"/>
      <c r="E35" s="138"/>
      <c r="F35" s="138"/>
      <c r="G35" s="19" t="s">
        <v>6</v>
      </c>
      <c r="H35" s="19"/>
      <c r="I35" s="19"/>
      <c r="J35" s="19"/>
      <c r="K35" s="19"/>
      <c r="L35" s="20" t="s">
        <v>5</v>
      </c>
      <c r="M35" s="21"/>
      <c r="N35" s="139"/>
      <c r="O35" s="140"/>
      <c r="P35" s="141"/>
      <c r="Q35" s="17"/>
    </row>
    <row r="36" spans="1:17" x14ac:dyDescent="0.2">
      <c r="A36" s="12"/>
      <c r="B36" s="18" t="s">
        <v>7</v>
      </c>
      <c r="C36" s="142"/>
      <c r="D36" s="143"/>
      <c r="E36" s="143"/>
      <c r="F36" s="143"/>
      <c r="G36" s="19" t="s">
        <v>8</v>
      </c>
      <c r="H36" s="19"/>
      <c r="I36" s="19"/>
      <c r="J36" s="19"/>
      <c r="K36" s="19"/>
      <c r="L36" s="20" t="s">
        <v>9</v>
      </c>
      <c r="M36" s="21"/>
      <c r="N36" s="139"/>
      <c r="O36" s="140"/>
      <c r="P36" s="141"/>
      <c r="Q36" s="17"/>
    </row>
    <row r="37" spans="1:17" ht="14.25" x14ac:dyDescent="0.2">
      <c r="A37" s="12"/>
      <c r="B37" s="18" t="s">
        <v>10</v>
      </c>
      <c r="C37" s="143"/>
      <c r="D37" s="143"/>
      <c r="E37" s="143"/>
      <c r="F37" s="143"/>
      <c r="G37" s="19" t="s">
        <v>11</v>
      </c>
      <c r="H37" s="19"/>
      <c r="I37" s="19"/>
      <c r="J37" s="19"/>
      <c r="K37" s="22"/>
      <c r="L37" s="20" t="s">
        <v>10</v>
      </c>
      <c r="M37" s="21"/>
      <c r="N37" s="144"/>
      <c r="O37" s="145"/>
      <c r="P37" s="146"/>
      <c r="Q37" s="17"/>
    </row>
    <row r="38" spans="1:17" x14ac:dyDescent="0.2">
      <c r="A38" s="12"/>
      <c r="B38" s="18" t="s">
        <v>6</v>
      </c>
      <c r="C38" s="143"/>
      <c r="D38" s="143"/>
      <c r="E38" s="143"/>
      <c r="F38" s="143"/>
      <c r="G38" s="19" t="s">
        <v>5</v>
      </c>
      <c r="H38" s="19"/>
      <c r="I38" s="19"/>
      <c r="J38" s="19"/>
      <c r="K38" s="22"/>
      <c r="L38" s="20" t="s">
        <v>12</v>
      </c>
      <c r="M38" s="23"/>
      <c r="N38" s="139"/>
      <c r="O38" s="140"/>
      <c r="P38" s="141"/>
      <c r="Q38" s="17"/>
    </row>
    <row r="39" spans="1:17" x14ac:dyDescent="0.2">
      <c r="A39" s="12"/>
      <c r="B39" s="147" t="s">
        <v>13</v>
      </c>
      <c r="C39" s="138"/>
      <c r="D39" s="19" t="s">
        <v>14</v>
      </c>
      <c r="E39" s="20" t="s">
        <v>15</v>
      </c>
      <c r="F39" s="148">
        <v>43435</v>
      </c>
      <c r="G39" s="148"/>
      <c r="H39" s="148"/>
      <c r="I39" s="148"/>
      <c r="J39" s="148"/>
      <c r="K39" s="148"/>
      <c r="L39" s="149"/>
      <c r="M39" s="150"/>
      <c r="N39" s="151" t="s">
        <v>16</v>
      </c>
      <c r="O39" s="152"/>
      <c r="P39" s="153"/>
      <c r="Q39" s="17"/>
    </row>
    <row r="40" spans="1:17" ht="13.5" thickBot="1" x14ac:dyDescent="0.25">
      <c r="A40" s="12"/>
      <c r="B40" s="157" t="s">
        <v>17</v>
      </c>
      <c r="C40" s="158"/>
      <c r="D40" s="24" t="s">
        <v>18</v>
      </c>
      <c r="E40" s="25" t="s">
        <v>15</v>
      </c>
      <c r="F40" s="148">
        <v>43435</v>
      </c>
      <c r="G40" s="148"/>
      <c r="H40" s="148"/>
      <c r="I40" s="148"/>
      <c r="J40" s="148"/>
      <c r="K40" s="148"/>
      <c r="L40" s="159"/>
      <c r="M40" s="160"/>
      <c r="N40" s="154"/>
      <c r="O40" s="155"/>
      <c r="P40" s="156"/>
      <c r="Q40" s="17"/>
    </row>
    <row r="41" spans="1:17" ht="13.15" customHeight="1" x14ac:dyDescent="0.2">
      <c r="A41" s="161"/>
      <c r="B41" s="162" t="s">
        <v>287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6" t="s">
        <v>21</v>
      </c>
      <c r="M41" s="167"/>
      <c r="N41" s="168"/>
      <c r="O41" s="26" t="s">
        <v>0</v>
      </c>
      <c r="P41" s="26" t="s">
        <v>19</v>
      </c>
      <c r="Q41" s="145"/>
    </row>
    <row r="42" spans="1:17" ht="24" thickBot="1" x14ac:dyDescent="0.25">
      <c r="A42" s="161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69"/>
      <c r="M42" s="170"/>
      <c r="N42" s="171"/>
      <c r="O42" s="27">
        <v>0</v>
      </c>
      <c r="P42" s="28" t="s">
        <v>20</v>
      </c>
      <c r="Q42" s="145"/>
    </row>
    <row r="43" spans="1:17" ht="14.25" x14ac:dyDescent="0.2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</sheetData>
  <mergeCells count="24">
    <mergeCell ref="A41:A42"/>
    <mergeCell ref="B41:K42"/>
    <mergeCell ref="L41:N42"/>
    <mergeCell ref="Q41:Q42"/>
    <mergeCell ref="A43:Q43"/>
    <mergeCell ref="B39:C39"/>
    <mergeCell ref="F39:K39"/>
    <mergeCell ref="L39:M39"/>
    <mergeCell ref="N39:P40"/>
    <mergeCell ref="B40:C40"/>
    <mergeCell ref="F40:K40"/>
    <mergeCell ref="L40:M40"/>
    <mergeCell ref="C36:F36"/>
    <mergeCell ref="N36:P36"/>
    <mergeCell ref="C37:F37"/>
    <mergeCell ref="N37:P37"/>
    <mergeCell ref="C38:F38"/>
    <mergeCell ref="N38:P38"/>
    <mergeCell ref="B3:P5"/>
    <mergeCell ref="B30:M33"/>
    <mergeCell ref="C34:F34"/>
    <mergeCell ref="N34:P34"/>
    <mergeCell ref="C35:F35"/>
    <mergeCell ref="N35:P35"/>
  </mergeCells>
  <printOptions horizontalCentered="1" verticalCentered="1"/>
  <pageMargins left="0.31496062992125984" right="0.11811023622047245" top="0.78740157480314965" bottom="0.78740157480314965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A9D2-74FC-40EF-8D18-BF7FF6D57640}">
  <dimension ref="A1:M104"/>
  <sheetViews>
    <sheetView tabSelected="1" view="pageBreakPreview" zoomScaleNormal="100" zoomScaleSheetLayoutView="100" workbookViewId="0">
      <pane ySplit="8" topLeftCell="A13" activePane="bottomLeft" state="frozen"/>
      <selection pane="bottomLeft" activeCell="G13" sqref="G13"/>
    </sheetView>
  </sheetViews>
  <sheetFormatPr defaultColWidth="9.140625" defaultRowHeight="12.75" x14ac:dyDescent="0.2"/>
  <cols>
    <col min="1" max="1" width="4.42578125" style="35" customWidth="1"/>
    <col min="2" max="2" width="4.28515625" style="35" customWidth="1"/>
    <col min="3" max="3" width="8.28515625" style="35" customWidth="1"/>
    <col min="4" max="4" width="65.7109375" style="35" customWidth="1"/>
    <col min="5" max="5" width="4.42578125" style="35" customWidth="1"/>
    <col min="6" max="6" width="7.42578125" style="35" customWidth="1"/>
    <col min="7" max="7" width="11.140625" style="35" customWidth="1"/>
    <col min="8" max="8" width="14.5703125" style="35" customWidth="1"/>
    <col min="9" max="11" width="9.140625" style="35"/>
    <col min="12" max="12" width="44.85546875" style="35" bestFit="1" customWidth="1"/>
    <col min="13" max="13" width="17.42578125" style="35" bestFit="1" customWidth="1"/>
    <col min="14" max="256" width="9.140625" style="35"/>
    <col min="257" max="257" width="4.42578125" style="35" customWidth="1"/>
    <col min="258" max="258" width="4.28515625" style="35" customWidth="1"/>
    <col min="259" max="259" width="8.28515625" style="35" customWidth="1"/>
    <col min="260" max="260" width="52.28515625" style="35" customWidth="1"/>
    <col min="261" max="261" width="4.42578125" style="35" customWidth="1"/>
    <col min="262" max="262" width="11" style="35" customWidth="1"/>
    <col min="263" max="263" width="11.140625" style="35" customWidth="1"/>
    <col min="264" max="264" width="14.5703125" style="35" customWidth="1"/>
    <col min="265" max="512" width="9.140625" style="35"/>
    <col min="513" max="513" width="4.42578125" style="35" customWidth="1"/>
    <col min="514" max="514" width="4.28515625" style="35" customWidth="1"/>
    <col min="515" max="515" width="8.28515625" style="35" customWidth="1"/>
    <col min="516" max="516" width="52.28515625" style="35" customWidth="1"/>
    <col min="517" max="517" width="4.42578125" style="35" customWidth="1"/>
    <col min="518" max="518" width="11" style="35" customWidth="1"/>
    <col min="519" max="519" width="11.140625" style="35" customWidth="1"/>
    <col min="520" max="520" width="14.5703125" style="35" customWidth="1"/>
    <col min="521" max="768" width="9.140625" style="35"/>
    <col min="769" max="769" width="4.42578125" style="35" customWidth="1"/>
    <col min="770" max="770" width="4.28515625" style="35" customWidth="1"/>
    <col min="771" max="771" width="8.28515625" style="35" customWidth="1"/>
    <col min="772" max="772" width="52.28515625" style="35" customWidth="1"/>
    <col min="773" max="773" width="4.42578125" style="35" customWidth="1"/>
    <col min="774" max="774" width="11" style="35" customWidth="1"/>
    <col min="775" max="775" width="11.140625" style="35" customWidth="1"/>
    <col min="776" max="776" width="14.5703125" style="35" customWidth="1"/>
    <col min="777" max="1024" width="9.140625" style="35"/>
    <col min="1025" max="1025" width="4.42578125" style="35" customWidth="1"/>
    <col min="1026" max="1026" width="4.28515625" style="35" customWidth="1"/>
    <col min="1027" max="1027" width="8.28515625" style="35" customWidth="1"/>
    <col min="1028" max="1028" width="52.28515625" style="35" customWidth="1"/>
    <col min="1029" max="1029" width="4.42578125" style="35" customWidth="1"/>
    <col min="1030" max="1030" width="11" style="35" customWidth="1"/>
    <col min="1031" max="1031" width="11.140625" style="35" customWidth="1"/>
    <col min="1032" max="1032" width="14.5703125" style="35" customWidth="1"/>
    <col min="1033" max="1280" width="9.140625" style="35"/>
    <col min="1281" max="1281" width="4.42578125" style="35" customWidth="1"/>
    <col min="1282" max="1282" width="4.28515625" style="35" customWidth="1"/>
    <col min="1283" max="1283" width="8.28515625" style="35" customWidth="1"/>
    <col min="1284" max="1284" width="52.28515625" style="35" customWidth="1"/>
    <col min="1285" max="1285" width="4.42578125" style="35" customWidth="1"/>
    <col min="1286" max="1286" width="11" style="35" customWidth="1"/>
    <col min="1287" max="1287" width="11.140625" style="35" customWidth="1"/>
    <col min="1288" max="1288" width="14.5703125" style="35" customWidth="1"/>
    <col min="1289" max="1536" width="9.140625" style="35"/>
    <col min="1537" max="1537" width="4.42578125" style="35" customWidth="1"/>
    <col min="1538" max="1538" width="4.28515625" style="35" customWidth="1"/>
    <col min="1539" max="1539" width="8.28515625" style="35" customWidth="1"/>
    <col min="1540" max="1540" width="52.28515625" style="35" customWidth="1"/>
    <col min="1541" max="1541" width="4.42578125" style="35" customWidth="1"/>
    <col min="1542" max="1542" width="11" style="35" customWidth="1"/>
    <col min="1543" max="1543" width="11.140625" style="35" customWidth="1"/>
    <col min="1544" max="1544" width="14.5703125" style="35" customWidth="1"/>
    <col min="1545" max="1792" width="9.140625" style="35"/>
    <col min="1793" max="1793" width="4.42578125" style="35" customWidth="1"/>
    <col min="1794" max="1794" width="4.28515625" style="35" customWidth="1"/>
    <col min="1795" max="1795" width="8.28515625" style="35" customWidth="1"/>
    <col min="1796" max="1796" width="52.28515625" style="35" customWidth="1"/>
    <col min="1797" max="1797" width="4.42578125" style="35" customWidth="1"/>
    <col min="1798" max="1798" width="11" style="35" customWidth="1"/>
    <col min="1799" max="1799" width="11.140625" style="35" customWidth="1"/>
    <col min="1800" max="1800" width="14.5703125" style="35" customWidth="1"/>
    <col min="1801" max="2048" width="9.140625" style="35"/>
    <col min="2049" max="2049" width="4.42578125" style="35" customWidth="1"/>
    <col min="2050" max="2050" width="4.28515625" style="35" customWidth="1"/>
    <col min="2051" max="2051" width="8.28515625" style="35" customWidth="1"/>
    <col min="2052" max="2052" width="52.28515625" style="35" customWidth="1"/>
    <col min="2053" max="2053" width="4.42578125" style="35" customWidth="1"/>
    <col min="2054" max="2054" width="11" style="35" customWidth="1"/>
    <col min="2055" max="2055" width="11.140625" style="35" customWidth="1"/>
    <col min="2056" max="2056" width="14.5703125" style="35" customWidth="1"/>
    <col min="2057" max="2304" width="9.140625" style="35"/>
    <col min="2305" max="2305" width="4.42578125" style="35" customWidth="1"/>
    <col min="2306" max="2306" width="4.28515625" style="35" customWidth="1"/>
    <col min="2307" max="2307" width="8.28515625" style="35" customWidth="1"/>
    <col min="2308" max="2308" width="52.28515625" style="35" customWidth="1"/>
    <col min="2309" max="2309" width="4.42578125" style="35" customWidth="1"/>
    <col min="2310" max="2310" width="11" style="35" customWidth="1"/>
    <col min="2311" max="2311" width="11.140625" style="35" customWidth="1"/>
    <col min="2312" max="2312" width="14.5703125" style="35" customWidth="1"/>
    <col min="2313" max="2560" width="9.140625" style="35"/>
    <col min="2561" max="2561" width="4.42578125" style="35" customWidth="1"/>
    <col min="2562" max="2562" width="4.28515625" style="35" customWidth="1"/>
    <col min="2563" max="2563" width="8.28515625" style="35" customWidth="1"/>
    <col min="2564" max="2564" width="52.28515625" style="35" customWidth="1"/>
    <col min="2565" max="2565" width="4.42578125" style="35" customWidth="1"/>
    <col min="2566" max="2566" width="11" style="35" customWidth="1"/>
    <col min="2567" max="2567" width="11.140625" style="35" customWidth="1"/>
    <col min="2568" max="2568" width="14.5703125" style="35" customWidth="1"/>
    <col min="2569" max="2816" width="9.140625" style="35"/>
    <col min="2817" max="2817" width="4.42578125" style="35" customWidth="1"/>
    <col min="2818" max="2818" width="4.28515625" style="35" customWidth="1"/>
    <col min="2819" max="2819" width="8.28515625" style="35" customWidth="1"/>
    <col min="2820" max="2820" width="52.28515625" style="35" customWidth="1"/>
    <col min="2821" max="2821" width="4.42578125" style="35" customWidth="1"/>
    <col min="2822" max="2822" width="11" style="35" customWidth="1"/>
    <col min="2823" max="2823" width="11.140625" style="35" customWidth="1"/>
    <col min="2824" max="2824" width="14.5703125" style="35" customWidth="1"/>
    <col min="2825" max="3072" width="9.140625" style="35"/>
    <col min="3073" max="3073" width="4.42578125" style="35" customWidth="1"/>
    <col min="3074" max="3074" width="4.28515625" style="35" customWidth="1"/>
    <col min="3075" max="3075" width="8.28515625" style="35" customWidth="1"/>
    <col min="3076" max="3076" width="52.28515625" style="35" customWidth="1"/>
    <col min="3077" max="3077" width="4.42578125" style="35" customWidth="1"/>
    <col min="3078" max="3078" width="11" style="35" customWidth="1"/>
    <col min="3079" max="3079" width="11.140625" style="35" customWidth="1"/>
    <col min="3080" max="3080" width="14.5703125" style="35" customWidth="1"/>
    <col min="3081" max="3328" width="9.140625" style="35"/>
    <col min="3329" max="3329" width="4.42578125" style="35" customWidth="1"/>
    <col min="3330" max="3330" width="4.28515625" style="35" customWidth="1"/>
    <col min="3331" max="3331" width="8.28515625" style="35" customWidth="1"/>
    <col min="3332" max="3332" width="52.28515625" style="35" customWidth="1"/>
    <col min="3333" max="3333" width="4.42578125" style="35" customWidth="1"/>
    <col min="3334" max="3334" width="11" style="35" customWidth="1"/>
    <col min="3335" max="3335" width="11.140625" style="35" customWidth="1"/>
    <col min="3336" max="3336" width="14.5703125" style="35" customWidth="1"/>
    <col min="3337" max="3584" width="9.140625" style="35"/>
    <col min="3585" max="3585" width="4.42578125" style="35" customWidth="1"/>
    <col min="3586" max="3586" width="4.28515625" style="35" customWidth="1"/>
    <col min="3587" max="3587" width="8.28515625" style="35" customWidth="1"/>
    <col min="3588" max="3588" width="52.28515625" style="35" customWidth="1"/>
    <col min="3589" max="3589" width="4.42578125" style="35" customWidth="1"/>
    <col min="3590" max="3590" width="11" style="35" customWidth="1"/>
    <col min="3591" max="3591" width="11.140625" style="35" customWidth="1"/>
    <col min="3592" max="3592" width="14.5703125" style="35" customWidth="1"/>
    <col min="3593" max="3840" width="9.140625" style="35"/>
    <col min="3841" max="3841" width="4.42578125" style="35" customWidth="1"/>
    <col min="3842" max="3842" width="4.28515625" style="35" customWidth="1"/>
    <col min="3843" max="3843" width="8.28515625" style="35" customWidth="1"/>
    <col min="3844" max="3844" width="52.28515625" style="35" customWidth="1"/>
    <col min="3845" max="3845" width="4.42578125" style="35" customWidth="1"/>
    <col min="3846" max="3846" width="11" style="35" customWidth="1"/>
    <col min="3847" max="3847" width="11.140625" style="35" customWidth="1"/>
    <col min="3848" max="3848" width="14.5703125" style="35" customWidth="1"/>
    <col min="3849" max="4096" width="9.140625" style="35"/>
    <col min="4097" max="4097" width="4.42578125" style="35" customWidth="1"/>
    <col min="4098" max="4098" width="4.28515625" style="35" customWidth="1"/>
    <col min="4099" max="4099" width="8.28515625" style="35" customWidth="1"/>
    <col min="4100" max="4100" width="52.28515625" style="35" customWidth="1"/>
    <col min="4101" max="4101" width="4.42578125" style="35" customWidth="1"/>
    <col min="4102" max="4102" width="11" style="35" customWidth="1"/>
    <col min="4103" max="4103" width="11.140625" style="35" customWidth="1"/>
    <col min="4104" max="4104" width="14.5703125" style="35" customWidth="1"/>
    <col min="4105" max="4352" width="9.140625" style="35"/>
    <col min="4353" max="4353" width="4.42578125" style="35" customWidth="1"/>
    <col min="4354" max="4354" width="4.28515625" style="35" customWidth="1"/>
    <col min="4355" max="4355" width="8.28515625" style="35" customWidth="1"/>
    <col min="4356" max="4356" width="52.28515625" style="35" customWidth="1"/>
    <col min="4357" max="4357" width="4.42578125" style="35" customWidth="1"/>
    <col min="4358" max="4358" width="11" style="35" customWidth="1"/>
    <col min="4359" max="4359" width="11.140625" style="35" customWidth="1"/>
    <col min="4360" max="4360" width="14.5703125" style="35" customWidth="1"/>
    <col min="4361" max="4608" width="9.140625" style="35"/>
    <col min="4609" max="4609" width="4.42578125" style="35" customWidth="1"/>
    <col min="4610" max="4610" width="4.28515625" style="35" customWidth="1"/>
    <col min="4611" max="4611" width="8.28515625" style="35" customWidth="1"/>
    <col min="4612" max="4612" width="52.28515625" style="35" customWidth="1"/>
    <col min="4613" max="4613" width="4.42578125" style="35" customWidth="1"/>
    <col min="4614" max="4614" width="11" style="35" customWidth="1"/>
    <col min="4615" max="4615" width="11.140625" style="35" customWidth="1"/>
    <col min="4616" max="4616" width="14.5703125" style="35" customWidth="1"/>
    <col min="4617" max="4864" width="9.140625" style="35"/>
    <col min="4865" max="4865" width="4.42578125" style="35" customWidth="1"/>
    <col min="4866" max="4866" width="4.28515625" style="35" customWidth="1"/>
    <col min="4867" max="4867" width="8.28515625" style="35" customWidth="1"/>
    <col min="4868" max="4868" width="52.28515625" style="35" customWidth="1"/>
    <col min="4869" max="4869" width="4.42578125" style="35" customWidth="1"/>
    <col min="4870" max="4870" width="11" style="35" customWidth="1"/>
    <col min="4871" max="4871" width="11.140625" style="35" customWidth="1"/>
    <col min="4872" max="4872" width="14.5703125" style="35" customWidth="1"/>
    <col min="4873" max="5120" width="9.140625" style="35"/>
    <col min="5121" max="5121" width="4.42578125" style="35" customWidth="1"/>
    <col min="5122" max="5122" width="4.28515625" style="35" customWidth="1"/>
    <col min="5123" max="5123" width="8.28515625" style="35" customWidth="1"/>
    <col min="5124" max="5124" width="52.28515625" style="35" customWidth="1"/>
    <col min="5125" max="5125" width="4.42578125" style="35" customWidth="1"/>
    <col min="5126" max="5126" width="11" style="35" customWidth="1"/>
    <col min="5127" max="5127" width="11.140625" style="35" customWidth="1"/>
    <col min="5128" max="5128" width="14.5703125" style="35" customWidth="1"/>
    <col min="5129" max="5376" width="9.140625" style="35"/>
    <col min="5377" max="5377" width="4.42578125" style="35" customWidth="1"/>
    <col min="5378" max="5378" width="4.28515625" style="35" customWidth="1"/>
    <col min="5379" max="5379" width="8.28515625" style="35" customWidth="1"/>
    <col min="5380" max="5380" width="52.28515625" style="35" customWidth="1"/>
    <col min="5381" max="5381" width="4.42578125" style="35" customWidth="1"/>
    <col min="5382" max="5382" width="11" style="35" customWidth="1"/>
    <col min="5383" max="5383" width="11.140625" style="35" customWidth="1"/>
    <col min="5384" max="5384" width="14.5703125" style="35" customWidth="1"/>
    <col min="5385" max="5632" width="9.140625" style="35"/>
    <col min="5633" max="5633" width="4.42578125" style="35" customWidth="1"/>
    <col min="5634" max="5634" width="4.28515625" style="35" customWidth="1"/>
    <col min="5635" max="5635" width="8.28515625" style="35" customWidth="1"/>
    <col min="5636" max="5636" width="52.28515625" style="35" customWidth="1"/>
    <col min="5637" max="5637" width="4.42578125" style="35" customWidth="1"/>
    <col min="5638" max="5638" width="11" style="35" customWidth="1"/>
    <col min="5639" max="5639" width="11.140625" style="35" customWidth="1"/>
    <col min="5640" max="5640" width="14.5703125" style="35" customWidth="1"/>
    <col min="5641" max="5888" width="9.140625" style="35"/>
    <col min="5889" max="5889" width="4.42578125" style="35" customWidth="1"/>
    <col min="5890" max="5890" width="4.28515625" style="35" customWidth="1"/>
    <col min="5891" max="5891" width="8.28515625" style="35" customWidth="1"/>
    <col min="5892" max="5892" width="52.28515625" style="35" customWidth="1"/>
    <col min="5893" max="5893" width="4.42578125" style="35" customWidth="1"/>
    <col min="5894" max="5894" width="11" style="35" customWidth="1"/>
    <col min="5895" max="5895" width="11.140625" style="35" customWidth="1"/>
    <col min="5896" max="5896" width="14.5703125" style="35" customWidth="1"/>
    <col min="5897" max="6144" width="9.140625" style="35"/>
    <col min="6145" max="6145" width="4.42578125" style="35" customWidth="1"/>
    <col min="6146" max="6146" width="4.28515625" style="35" customWidth="1"/>
    <col min="6147" max="6147" width="8.28515625" style="35" customWidth="1"/>
    <col min="6148" max="6148" width="52.28515625" style="35" customWidth="1"/>
    <col min="6149" max="6149" width="4.42578125" style="35" customWidth="1"/>
    <col min="6150" max="6150" width="11" style="35" customWidth="1"/>
    <col min="6151" max="6151" width="11.140625" style="35" customWidth="1"/>
    <col min="6152" max="6152" width="14.5703125" style="35" customWidth="1"/>
    <col min="6153" max="6400" width="9.140625" style="35"/>
    <col min="6401" max="6401" width="4.42578125" style="35" customWidth="1"/>
    <col min="6402" max="6402" width="4.28515625" style="35" customWidth="1"/>
    <col min="6403" max="6403" width="8.28515625" style="35" customWidth="1"/>
    <col min="6404" max="6404" width="52.28515625" style="35" customWidth="1"/>
    <col min="6405" max="6405" width="4.42578125" style="35" customWidth="1"/>
    <col min="6406" max="6406" width="11" style="35" customWidth="1"/>
    <col min="6407" max="6407" width="11.140625" style="35" customWidth="1"/>
    <col min="6408" max="6408" width="14.5703125" style="35" customWidth="1"/>
    <col min="6409" max="6656" width="9.140625" style="35"/>
    <col min="6657" max="6657" width="4.42578125" style="35" customWidth="1"/>
    <col min="6658" max="6658" width="4.28515625" style="35" customWidth="1"/>
    <col min="6659" max="6659" width="8.28515625" style="35" customWidth="1"/>
    <col min="6660" max="6660" width="52.28515625" style="35" customWidth="1"/>
    <col min="6661" max="6661" width="4.42578125" style="35" customWidth="1"/>
    <col min="6662" max="6662" width="11" style="35" customWidth="1"/>
    <col min="6663" max="6663" width="11.140625" style="35" customWidth="1"/>
    <col min="6664" max="6664" width="14.5703125" style="35" customWidth="1"/>
    <col min="6665" max="6912" width="9.140625" style="35"/>
    <col min="6913" max="6913" width="4.42578125" style="35" customWidth="1"/>
    <col min="6914" max="6914" width="4.28515625" style="35" customWidth="1"/>
    <col min="6915" max="6915" width="8.28515625" style="35" customWidth="1"/>
    <col min="6916" max="6916" width="52.28515625" style="35" customWidth="1"/>
    <col min="6917" max="6917" width="4.42578125" style="35" customWidth="1"/>
    <col min="6918" max="6918" width="11" style="35" customWidth="1"/>
    <col min="6919" max="6919" width="11.140625" style="35" customWidth="1"/>
    <col min="6920" max="6920" width="14.5703125" style="35" customWidth="1"/>
    <col min="6921" max="7168" width="9.140625" style="35"/>
    <col min="7169" max="7169" width="4.42578125" style="35" customWidth="1"/>
    <col min="7170" max="7170" width="4.28515625" style="35" customWidth="1"/>
    <col min="7171" max="7171" width="8.28515625" style="35" customWidth="1"/>
    <col min="7172" max="7172" width="52.28515625" style="35" customWidth="1"/>
    <col min="7173" max="7173" width="4.42578125" style="35" customWidth="1"/>
    <col min="7174" max="7174" width="11" style="35" customWidth="1"/>
    <col min="7175" max="7175" width="11.140625" style="35" customWidth="1"/>
    <col min="7176" max="7176" width="14.5703125" style="35" customWidth="1"/>
    <col min="7177" max="7424" width="9.140625" style="35"/>
    <col min="7425" max="7425" width="4.42578125" style="35" customWidth="1"/>
    <col min="7426" max="7426" width="4.28515625" style="35" customWidth="1"/>
    <col min="7427" max="7427" width="8.28515625" style="35" customWidth="1"/>
    <col min="7428" max="7428" width="52.28515625" style="35" customWidth="1"/>
    <col min="7429" max="7429" width="4.42578125" style="35" customWidth="1"/>
    <col min="7430" max="7430" width="11" style="35" customWidth="1"/>
    <col min="7431" max="7431" width="11.140625" style="35" customWidth="1"/>
    <col min="7432" max="7432" width="14.5703125" style="35" customWidth="1"/>
    <col min="7433" max="7680" width="9.140625" style="35"/>
    <col min="7681" max="7681" width="4.42578125" style="35" customWidth="1"/>
    <col min="7682" max="7682" width="4.28515625" style="35" customWidth="1"/>
    <col min="7683" max="7683" width="8.28515625" style="35" customWidth="1"/>
    <col min="7684" max="7684" width="52.28515625" style="35" customWidth="1"/>
    <col min="7685" max="7685" width="4.42578125" style="35" customWidth="1"/>
    <col min="7686" max="7686" width="11" style="35" customWidth="1"/>
    <col min="7687" max="7687" width="11.140625" style="35" customWidth="1"/>
    <col min="7688" max="7688" width="14.5703125" style="35" customWidth="1"/>
    <col min="7689" max="7936" width="9.140625" style="35"/>
    <col min="7937" max="7937" width="4.42578125" style="35" customWidth="1"/>
    <col min="7938" max="7938" width="4.28515625" style="35" customWidth="1"/>
    <col min="7939" max="7939" width="8.28515625" style="35" customWidth="1"/>
    <col min="7940" max="7940" width="52.28515625" style="35" customWidth="1"/>
    <col min="7941" max="7941" width="4.42578125" style="35" customWidth="1"/>
    <col min="7942" max="7942" width="11" style="35" customWidth="1"/>
    <col min="7943" max="7943" width="11.140625" style="35" customWidth="1"/>
    <col min="7944" max="7944" width="14.5703125" style="35" customWidth="1"/>
    <col min="7945" max="8192" width="9.140625" style="35"/>
    <col min="8193" max="8193" width="4.42578125" style="35" customWidth="1"/>
    <col min="8194" max="8194" width="4.28515625" style="35" customWidth="1"/>
    <col min="8195" max="8195" width="8.28515625" style="35" customWidth="1"/>
    <col min="8196" max="8196" width="52.28515625" style="35" customWidth="1"/>
    <col min="8197" max="8197" width="4.42578125" style="35" customWidth="1"/>
    <col min="8198" max="8198" width="11" style="35" customWidth="1"/>
    <col min="8199" max="8199" width="11.140625" style="35" customWidth="1"/>
    <col min="8200" max="8200" width="14.5703125" style="35" customWidth="1"/>
    <col min="8201" max="8448" width="9.140625" style="35"/>
    <col min="8449" max="8449" width="4.42578125" style="35" customWidth="1"/>
    <col min="8450" max="8450" width="4.28515625" style="35" customWidth="1"/>
    <col min="8451" max="8451" width="8.28515625" style="35" customWidth="1"/>
    <col min="8452" max="8452" width="52.28515625" style="35" customWidth="1"/>
    <col min="8453" max="8453" width="4.42578125" style="35" customWidth="1"/>
    <col min="8454" max="8454" width="11" style="35" customWidth="1"/>
    <col min="8455" max="8455" width="11.140625" style="35" customWidth="1"/>
    <col min="8456" max="8456" width="14.5703125" style="35" customWidth="1"/>
    <col min="8457" max="8704" width="9.140625" style="35"/>
    <col min="8705" max="8705" width="4.42578125" style="35" customWidth="1"/>
    <col min="8706" max="8706" width="4.28515625" style="35" customWidth="1"/>
    <col min="8707" max="8707" width="8.28515625" style="35" customWidth="1"/>
    <col min="8708" max="8708" width="52.28515625" style="35" customWidth="1"/>
    <col min="8709" max="8709" width="4.42578125" style="35" customWidth="1"/>
    <col min="8710" max="8710" width="11" style="35" customWidth="1"/>
    <col min="8711" max="8711" width="11.140625" style="35" customWidth="1"/>
    <col min="8712" max="8712" width="14.5703125" style="35" customWidth="1"/>
    <col min="8713" max="8960" width="9.140625" style="35"/>
    <col min="8961" max="8961" width="4.42578125" style="35" customWidth="1"/>
    <col min="8962" max="8962" width="4.28515625" style="35" customWidth="1"/>
    <col min="8963" max="8963" width="8.28515625" style="35" customWidth="1"/>
    <col min="8964" max="8964" width="52.28515625" style="35" customWidth="1"/>
    <col min="8965" max="8965" width="4.42578125" style="35" customWidth="1"/>
    <col min="8966" max="8966" width="11" style="35" customWidth="1"/>
    <col min="8967" max="8967" width="11.140625" style="35" customWidth="1"/>
    <col min="8968" max="8968" width="14.5703125" style="35" customWidth="1"/>
    <col min="8969" max="9216" width="9.140625" style="35"/>
    <col min="9217" max="9217" width="4.42578125" style="35" customWidth="1"/>
    <col min="9218" max="9218" width="4.28515625" style="35" customWidth="1"/>
    <col min="9219" max="9219" width="8.28515625" style="35" customWidth="1"/>
    <col min="9220" max="9220" width="52.28515625" style="35" customWidth="1"/>
    <col min="9221" max="9221" width="4.42578125" style="35" customWidth="1"/>
    <col min="9222" max="9222" width="11" style="35" customWidth="1"/>
    <col min="9223" max="9223" width="11.140625" style="35" customWidth="1"/>
    <col min="9224" max="9224" width="14.5703125" style="35" customWidth="1"/>
    <col min="9225" max="9472" width="9.140625" style="35"/>
    <col min="9473" max="9473" width="4.42578125" style="35" customWidth="1"/>
    <col min="9474" max="9474" width="4.28515625" style="35" customWidth="1"/>
    <col min="9475" max="9475" width="8.28515625" style="35" customWidth="1"/>
    <col min="9476" max="9476" width="52.28515625" style="35" customWidth="1"/>
    <col min="9477" max="9477" width="4.42578125" style="35" customWidth="1"/>
    <col min="9478" max="9478" width="11" style="35" customWidth="1"/>
    <col min="9479" max="9479" width="11.140625" style="35" customWidth="1"/>
    <col min="9480" max="9480" width="14.5703125" style="35" customWidth="1"/>
    <col min="9481" max="9728" width="9.140625" style="35"/>
    <col min="9729" max="9729" width="4.42578125" style="35" customWidth="1"/>
    <col min="9730" max="9730" width="4.28515625" style="35" customWidth="1"/>
    <col min="9731" max="9731" width="8.28515625" style="35" customWidth="1"/>
    <col min="9732" max="9732" width="52.28515625" style="35" customWidth="1"/>
    <col min="9733" max="9733" width="4.42578125" style="35" customWidth="1"/>
    <col min="9734" max="9734" width="11" style="35" customWidth="1"/>
    <col min="9735" max="9735" width="11.140625" style="35" customWidth="1"/>
    <col min="9736" max="9736" width="14.5703125" style="35" customWidth="1"/>
    <col min="9737" max="9984" width="9.140625" style="35"/>
    <col min="9985" max="9985" width="4.42578125" style="35" customWidth="1"/>
    <col min="9986" max="9986" width="4.28515625" style="35" customWidth="1"/>
    <col min="9987" max="9987" width="8.28515625" style="35" customWidth="1"/>
    <col min="9988" max="9988" width="52.28515625" style="35" customWidth="1"/>
    <col min="9989" max="9989" width="4.42578125" style="35" customWidth="1"/>
    <col min="9990" max="9990" width="11" style="35" customWidth="1"/>
    <col min="9991" max="9991" width="11.140625" style="35" customWidth="1"/>
    <col min="9992" max="9992" width="14.5703125" style="35" customWidth="1"/>
    <col min="9993" max="10240" width="9.140625" style="35"/>
    <col min="10241" max="10241" width="4.42578125" style="35" customWidth="1"/>
    <col min="10242" max="10242" width="4.28515625" style="35" customWidth="1"/>
    <col min="10243" max="10243" width="8.28515625" style="35" customWidth="1"/>
    <col min="10244" max="10244" width="52.28515625" style="35" customWidth="1"/>
    <col min="10245" max="10245" width="4.42578125" style="35" customWidth="1"/>
    <col min="10246" max="10246" width="11" style="35" customWidth="1"/>
    <col min="10247" max="10247" width="11.140625" style="35" customWidth="1"/>
    <col min="10248" max="10248" width="14.5703125" style="35" customWidth="1"/>
    <col min="10249" max="10496" width="9.140625" style="35"/>
    <col min="10497" max="10497" width="4.42578125" style="35" customWidth="1"/>
    <col min="10498" max="10498" width="4.28515625" style="35" customWidth="1"/>
    <col min="10499" max="10499" width="8.28515625" style="35" customWidth="1"/>
    <col min="10500" max="10500" width="52.28515625" style="35" customWidth="1"/>
    <col min="10501" max="10501" width="4.42578125" style="35" customWidth="1"/>
    <col min="10502" max="10502" width="11" style="35" customWidth="1"/>
    <col min="10503" max="10503" width="11.140625" style="35" customWidth="1"/>
    <col min="10504" max="10504" width="14.5703125" style="35" customWidth="1"/>
    <col min="10505" max="10752" width="9.140625" style="35"/>
    <col min="10753" max="10753" width="4.42578125" style="35" customWidth="1"/>
    <col min="10754" max="10754" width="4.28515625" style="35" customWidth="1"/>
    <col min="10755" max="10755" width="8.28515625" style="35" customWidth="1"/>
    <col min="10756" max="10756" width="52.28515625" style="35" customWidth="1"/>
    <col min="10757" max="10757" width="4.42578125" style="35" customWidth="1"/>
    <col min="10758" max="10758" width="11" style="35" customWidth="1"/>
    <col min="10759" max="10759" width="11.140625" style="35" customWidth="1"/>
    <col min="10760" max="10760" width="14.5703125" style="35" customWidth="1"/>
    <col min="10761" max="11008" width="9.140625" style="35"/>
    <col min="11009" max="11009" width="4.42578125" style="35" customWidth="1"/>
    <col min="11010" max="11010" width="4.28515625" style="35" customWidth="1"/>
    <col min="11011" max="11011" width="8.28515625" style="35" customWidth="1"/>
    <col min="11012" max="11012" width="52.28515625" style="35" customWidth="1"/>
    <col min="11013" max="11013" width="4.42578125" style="35" customWidth="1"/>
    <col min="11014" max="11014" width="11" style="35" customWidth="1"/>
    <col min="11015" max="11015" width="11.140625" style="35" customWidth="1"/>
    <col min="11016" max="11016" width="14.5703125" style="35" customWidth="1"/>
    <col min="11017" max="11264" width="9.140625" style="35"/>
    <col min="11265" max="11265" width="4.42578125" style="35" customWidth="1"/>
    <col min="11266" max="11266" width="4.28515625" style="35" customWidth="1"/>
    <col min="11267" max="11267" width="8.28515625" style="35" customWidth="1"/>
    <col min="11268" max="11268" width="52.28515625" style="35" customWidth="1"/>
    <col min="11269" max="11269" width="4.42578125" style="35" customWidth="1"/>
    <col min="11270" max="11270" width="11" style="35" customWidth="1"/>
    <col min="11271" max="11271" width="11.140625" style="35" customWidth="1"/>
    <col min="11272" max="11272" width="14.5703125" style="35" customWidth="1"/>
    <col min="11273" max="11520" width="9.140625" style="35"/>
    <col min="11521" max="11521" width="4.42578125" style="35" customWidth="1"/>
    <col min="11522" max="11522" width="4.28515625" style="35" customWidth="1"/>
    <col min="11523" max="11523" width="8.28515625" style="35" customWidth="1"/>
    <col min="11524" max="11524" width="52.28515625" style="35" customWidth="1"/>
    <col min="11525" max="11525" width="4.42578125" style="35" customWidth="1"/>
    <col min="11526" max="11526" width="11" style="35" customWidth="1"/>
    <col min="11527" max="11527" width="11.140625" style="35" customWidth="1"/>
    <col min="11528" max="11528" width="14.5703125" style="35" customWidth="1"/>
    <col min="11529" max="11776" width="9.140625" style="35"/>
    <col min="11777" max="11777" width="4.42578125" style="35" customWidth="1"/>
    <col min="11778" max="11778" width="4.28515625" style="35" customWidth="1"/>
    <col min="11779" max="11779" width="8.28515625" style="35" customWidth="1"/>
    <col min="11780" max="11780" width="52.28515625" style="35" customWidth="1"/>
    <col min="11781" max="11781" width="4.42578125" style="35" customWidth="1"/>
    <col min="11782" max="11782" width="11" style="35" customWidth="1"/>
    <col min="11783" max="11783" width="11.140625" style="35" customWidth="1"/>
    <col min="11784" max="11784" width="14.5703125" style="35" customWidth="1"/>
    <col min="11785" max="12032" width="9.140625" style="35"/>
    <col min="12033" max="12033" width="4.42578125" style="35" customWidth="1"/>
    <col min="12034" max="12034" width="4.28515625" style="35" customWidth="1"/>
    <col min="12035" max="12035" width="8.28515625" style="35" customWidth="1"/>
    <col min="12036" max="12036" width="52.28515625" style="35" customWidth="1"/>
    <col min="12037" max="12037" width="4.42578125" style="35" customWidth="1"/>
    <col min="12038" max="12038" width="11" style="35" customWidth="1"/>
    <col min="12039" max="12039" width="11.140625" style="35" customWidth="1"/>
    <col min="12040" max="12040" width="14.5703125" style="35" customWidth="1"/>
    <col min="12041" max="12288" width="9.140625" style="35"/>
    <col min="12289" max="12289" width="4.42578125" style="35" customWidth="1"/>
    <col min="12290" max="12290" width="4.28515625" style="35" customWidth="1"/>
    <col min="12291" max="12291" width="8.28515625" style="35" customWidth="1"/>
    <col min="12292" max="12292" width="52.28515625" style="35" customWidth="1"/>
    <col min="12293" max="12293" width="4.42578125" style="35" customWidth="1"/>
    <col min="12294" max="12294" width="11" style="35" customWidth="1"/>
    <col min="12295" max="12295" width="11.140625" style="35" customWidth="1"/>
    <col min="12296" max="12296" width="14.5703125" style="35" customWidth="1"/>
    <col min="12297" max="12544" width="9.140625" style="35"/>
    <col min="12545" max="12545" width="4.42578125" style="35" customWidth="1"/>
    <col min="12546" max="12546" width="4.28515625" style="35" customWidth="1"/>
    <col min="12547" max="12547" width="8.28515625" style="35" customWidth="1"/>
    <col min="12548" max="12548" width="52.28515625" style="35" customWidth="1"/>
    <col min="12549" max="12549" width="4.42578125" style="35" customWidth="1"/>
    <col min="12550" max="12550" width="11" style="35" customWidth="1"/>
    <col min="12551" max="12551" width="11.140625" style="35" customWidth="1"/>
    <col min="12552" max="12552" width="14.5703125" style="35" customWidth="1"/>
    <col min="12553" max="12800" width="9.140625" style="35"/>
    <col min="12801" max="12801" width="4.42578125" style="35" customWidth="1"/>
    <col min="12802" max="12802" width="4.28515625" style="35" customWidth="1"/>
    <col min="12803" max="12803" width="8.28515625" style="35" customWidth="1"/>
    <col min="12804" max="12804" width="52.28515625" style="35" customWidth="1"/>
    <col min="12805" max="12805" width="4.42578125" style="35" customWidth="1"/>
    <col min="12806" max="12806" width="11" style="35" customWidth="1"/>
    <col min="12807" max="12807" width="11.140625" style="35" customWidth="1"/>
    <col min="12808" max="12808" width="14.5703125" style="35" customWidth="1"/>
    <col min="12809" max="13056" width="9.140625" style="35"/>
    <col min="13057" max="13057" width="4.42578125" style="35" customWidth="1"/>
    <col min="13058" max="13058" width="4.28515625" style="35" customWidth="1"/>
    <col min="13059" max="13059" width="8.28515625" style="35" customWidth="1"/>
    <col min="13060" max="13060" width="52.28515625" style="35" customWidth="1"/>
    <col min="13061" max="13061" width="4.42578125" style="35" customWidth="1"/>
    <col min="13062" max="13062" width="11" style="35" customWidth="1"/>
    <col min="13063" max="13063" width="11.140625" style="35" customWidth="1"/>
    <col min="13064" max="13064" width="14.5703125" style="35" customWidth="1"/>
    <col min="13065" max="13312" width="9.140625" style="35"/>
    <col min="13313" max="13313" width="4.42578125" style="35" customWidth="1"/>
    <col min="13314" max="13314" width="4.28515625" style="35" customWidth="1"/>
    <col min="13315" max="13315" width="8.28515625" style="35" customWidth="1"/>
    <col min="13316" max="13316" width="52.28515625" style="35" customWidth="1"/>
    <col min="13317" max="13317" width="4.42578125" style="35" customWidth="1"/>
    <col min="13318" max="13318" width="11" style="35" customWidth="1"/>
    <col min="13319" max="13319" width="11.140625" style="35" customWidth="1"/>
    <col min="13320" max="13320" width="14.5703125" style="35" customWidth="1"/>
    <col min="13321" max="13568" width="9.140625" style="35"/>
    <col min="13569" max="13569" width="4.42578125" style="35" customWidth="1"/>
    <col min="13570" max="13570" width="4.28515625" style="35" customWidth="1"/>
    <col min="13571" max="13571" width="8.28515625" style="35" customWidth="1"/>
    <col min="13572" max="13572" width="52.28515625" style="35" customWidth="1"/>
    <col min="13573" max="13573" width="4.42578125" style="35" customWidth="1"/>
    <col min="13574" max="13574" width="11" style="35" customWidth="1"/>
    <col min="13575" max="13575" width="11.140625" style="35" customWidth="1"/>
    <col min="13576" max="13576" width="14.5703125" style="35" customWidth="1"/>
    <col min="13577" max="13824" width="9.140625" style="35"/>
    <col min="13825" max="13825" width="4.42578125" style="35" customWidth="1"/>
    <col min="13826" max="13826" width="4.28515625" style="35" customWidth="1"/>
    <col min="13827" max="13827" width="8.28515625" style="35" customWidth="1"/>
    <col min="13828" max="13828" width="52.28515625" style="35" customWidth="1"/>
    <col min="13829" max="13829" width="4.42578125" style="35" customWidth="1"/>
    <col min="13830" max="13830" width="11" style="35" customWidth="1"/>
    <col min="13831" max="13831" width="11.140625" style="35" customWidth="1"/>
    <col min="13832" max="13832" width="14.5703125" style="35" customWidth="1"/>
    <col min="13833" max="14080" width="9.140625" style="35"/>
    <col min="14081" max="14081" width="4.42578125" style="35" customWidth="1"/>
    <col min="14082" max="14082" width="4.28515625" style="35" customWidth="1"/>
    <col min="14083" max="14083" width="8.28515625" style="35" customWidth="1"/>
    <col min="14084" max="14084" width="52.28515625" style="35" customWidth="1"/>
    <col min="14085" max="14085" width="4.42578125" style="35" customWidth="1"/>
    <col min="14086" max="14086" width="11" style="35" customWidth="1"/>
    <col min="14087" max="14087" width="11.140625" style="35" customWidth="1"/>
    <col min="14088" max="14088" width="14.5703125" style="35" customWidth="1"/>
    <col min="14089" max="14336" width="9.140625" style="35"/>
    <col min="14337" max="14337" width="4.42578125" style="35" customWidth="1"/>
    <col min="14338" max="14338" width="4.28515625" style="35" customWidth="1"/>
    <col min="14339" max="14339" width="8.28515625" style="35" customWidth="1"/>
    <col min="14340" max="14340" width="52.28515625" style="35" customWidth="1"/>
    <col min="14341" max="14341" width="4.42578125" style="35" customWidth="1"/>
    <col min="14342" max="14342" width="11" style="35" customWidth="1"/>
    <col min="14343" max="14343" width="11.140625" style="35" customWidth="1"/>
    <col min="14344" max="14344" width="14.5703125" style="35" customWidth="1"/>
    <col min="14345" max="14592" width="9.140625" style="35"/>
    <col min="14593" max="14593" width="4.42578125" style="35" customWidth="1"/>
    <col min="14594" max="14594" width="4.28515625" style="35" customWidth="1"/>
    <col min="14595" max="14595" width="8.28515625" style="35" customWidth="1"/>
    <col min="14596" max="14596" width="52.28515625" style="35" customWidth="1"/>
    <col min="14597" max="14597" width="4.42578125" style="35" customWidth="1"/>
    <col min="14598" max="14598" width="11" style="35" customWidth="1"/>
    <col min="14599" max="14599" width="11.140625" style="35" customWidth="1"/>
    <col min="14600" max="14600" width="14.5703125" style="35" customWidth="1"/>
    <col min="14601" max="14848" width="9.140625" style="35"/>
    <col min="14849" max="14849" width="4.42578125" style="35" customWidth="1"/>
    <col min="14850" max="14850" width="4.28515625" style="35" customWidth="1"/>
    <col min="14851" max="14851" width="8.28515625" style="35" customWidth="1"/>
    <col min="14852" max="14852" width="52.28515625" style="35" customWidth="1"/>
    <col min="14853" max="14853" width="4.42578125" style="35" customWidth="1"/>
    <col min="14854" max="14854" width="11" style="35" customWidth="1"/>
    <col min="14855" max="14855" width="11.140625" style="35" customWidth="1"/>
    <col min="14856" max="14856" width="14.5703125" style="35" customWidth="1"/>
    <col min="14857" max="15104" width="9.140625" style="35"/>
    <col min="15105" max="15105" width="4.42578125" style="35" customWidth="1"/>
    <col min="15106" max="15106" width="4.28515625" style="35" customWidth="1"/>
    <col min="15107" max="15107" width="8.28515625" style="35" customWidth="1"/>
    <col min="15108" max="15108" width="52.28515625" style="35" customWidth="1"/>
    <col min="15109" max="15109" width="4.42578125" style="35" customWidth="1"/>
    <col min="15110" max="15110" width="11" style="35" customWidth="1"/>
    <col min="15111" max="15111" width="11.140625" style="35" customWidth="1"/>
    <col min="15112" max="15112" width="14.5703125" style="35" customWidth="1"/>
    <col min="15113" max="15360" width="9.140625" style="35"/>
    <col min="15361" max="15361" width="4.42578125" style="35" customWidth="1"/>
    <col min="15362" max="15362" width="4.28515625" style="35" customWidth="1"/>
    <col min="15363" max="15363" width="8.28515625" style="35" customWidth="1"/>
    <col min="15364" max="15364" width="52.28515625" style="35" customWidth="1"/>
    <col min="15365" max="15365" width="4.42578125" style="35" customWidth="1"/>
    <col min="15366" max="15366" width="11" style="35" customWidth="1"/>
    <col min="15367" max="15367" width="11.140625" style="35" customWidth="1"/>
    <col min="15368" max="15368" width="14.5703125" style="35" customWidth="1"/>
    <col min="15369" max="15616" width="9.140625" style="35"/>
    <col min="15617" max="15617" width="4.42578125" style="35" customWidth="1"/>
    <col min="15618" max="15618" width="4.28515625" style="35" customWidth="1"/>
    <col min="15619" max="15619" width="8.28515625" style="35" customWidth="1"/>
    <col min="15620" max="15620" width="52.28515625" style="35" customWidth="1"/>
    <col min="15621" max="15621" width="4.42578125" style="35" customWidth="1"/>
    <col min="15622" max="15622" width="11" style="35" customWidth="1"/>
    <col min="15623" max="15623" width="11.140625" style="35" customWidth="1"/>
    <col min="15624" max="15624" width="14.5703125" style="35" customWidth="1"/>
    <col min="15625" max="15872" width="9.140625" style="35"/>
    <col min="15873" max="15873" width="4.42578125" style="35" customWidth="1"/>
    <col min="15874" max="15874" width="4.28515625" style="35" customWidth="1"/>
    <col min="15875" max="15875" width="8.28515625" style="35" customWidth="1"/>
    <col min="15876" max="15876" width="52.28515625" style="35" customWidth="1"/>
    <col min="15877" max="15877" width="4.42578125" style="35" customWidth="1"/>
    <col min="15878" max="15878" width="11" style="35" customWidth="1"/>
    <col min="15879" max="15879" width="11.140625" style="35" customWidth="1"/>
    <col min="15880" max="15880" width="14.5703125" style="35" customWidth="1"/>
    <col min="15881" max="16128" width="9.140625" style="35"/>
    <col min="16129" max="16129" width="4.42578125" style="35" customWidth="1"/>
    <col min="16130" max="16130" width="4.28515625" style="35" customWidth="1"/>
    <col min="16131" max="16131" width="8.28515625" style="35" customWidth="1"/>
    <col min="16132" max="16132" width="52.28515625" style="35" customWidth="1"/>
    <col min="16133" max="16133" width="4.42578125" style="35" customWidth="1"/>
    <col min="16134" max="16134" width="11" style="35" customWidth="1"/>
    <col min="16135" max="16135" width="11.140625" style="35" customWidth="1"/>
    <col min="16136" max="16136" width="14.5703125" style="35" customWidth="1"/>
    <col min="16137" max="16384" width="9.140625" style="35"/>
  </cols>
  <sheetData>
    <row r="1" spans="1:13" ht="21.75" customHeight="1" x14ac:dyDescent="0.2">
      <c r="A1" s="33" t="s">
        <v>272</v>
      </c>
      <c r="B1" s="34"/>
      <c r="C1" s="34"/>
      <c r="D1" s="34"/>
      <c r="E1" s="34"/>
      <c r="F1" s="34"/>
      <c r="G1" s="34"/>
      <c r="H1" s="34"/>
    </row>
    <row r="2" spans="1:13" ht="12.75" customHeight="1" x14ac:dyDescent="0.2">
      <c r="A2" s="36" t="s">
        <v>290</v>
      </c>
      <c r="B2" s="34"/>
      <c r="C2" s="34"/>
      <c r="D2" s="34"/>
      <c r="E2" s="34"/>
      <c r="F2" s="34" t="s">
        <v>187</v>
      </c>
      <c r="G2" s="34"/>
      <c r="H2" s="34"/>
    </row>
    <row r="3" spans="1:13" ht="12.75" customHeight="1" x14ac:dyDescent="0.2">
      <c r="A3" s="36" t="s">
        <v>258</v>
      </c>
      <c r="B3" s="34"/>
      <c r="C3" s="34"/>
      <c r="D3" s="34"/>
      <c r="E3" s="34"/>
      <c r="F3" s="34" t="s">
        <v>188</v>
      </c>
      <c r="G3" s="34"/>
      <c r="H3" s="34"/>
    </row>
    <row r="4" spans="1:13" ht="12.75" customHeight="1" x14ac:dyDescent="0.2">
      <c r="A4" s="34" t="s">
        <v>189</v>
      </c>
      <c r="B4" s="34"/>
      <c r="C4" s="34" t="s">
        <v>259</v>
      </c>
      <c r="D4" s="34"/>
      <c r="E4" s="34"/>
      <c r="F4" s="34" t="s">
        <v>211</v>
      </c>
      <c r="G4" s="34"/>
      <c r="H4" s="34"/>
    </row>
    <row r="5" spans="1:13" ht="12.75" customHeight="1" x14ac:dyDescent="0.2">
      <c r="A5" s="34" t="s">
        <v>190</v>
      </c>
      <c r="B5" s="34"/>
      <c r="C5" s="34"/>
      <c r="D5" s="34"/>
      <c r="E5" s="34"/>
      <c r="F5" s="34" t="s">
        <v>271</v>
      </c>
      <c r="G5" s="34"/>
      <c r="H5" s="34"/>
    </row>
    <row r="6" spans="1:13" ht="7.5" customHeight="1" x14ac:dyDescent="0.2">
      <c r="A6" s="34"/>
      <c r="B6" s="34"/>
      <c r="C6" s="34"/>
      <c r="D6" s="34"/>
      <c r="E6" s="34"/>
      <c r="F6" s="34"/>
      <c r="G6" s="34"/>
      <c r="H6" s="34"/>
    </row>
    <row r="7" spans="1:13" s="98" customFormat="1" ht="20.100000000000001" customHeight="1" x14ac:dyDescent="0.2">
      <c r="A7" s="37" t="s">
        <v>191</v>
      </c>
      <c r="B7" s="38" t="s">
        <v>192</v>
      </c>
      <c r="C7" s="38" t="s">
        <v>193</v>
      </c>
      <c r="D7" s="38" t="s">
        <v>194</v>
      </c>
      <c r="E7" s="38" t="s">
        <v>195</v>
      </c>
      <c r="F7" s="38" t="s">
        <v>196</v>
      </c>
      <c r="G7" s="172" t="s">
        <v>270</v>
      </c>
      <c r="H7" s="173"/>
    </row>
    <row r="8" spans="1:13" ht="20.100000000000001" customHeight="1" x14ac:dyDescent="0.2">
      <c r="A8" s="39" t="s">
        <v>4</v>
      </c>
      <c r="B8" s="40" t="s">
        <v>4</v>
      </c>
      <c r="C8" s="40" t="s">
        <v>199</v>
      </c>
      <c r="D8" s="40" t="s">
        <v>200</v>
      </c>
      <c r="E8" s="40" t="s">
        <v>4</v>
      </c>
      <c r="F8" s="40" t="s">
        <v>4</v>
      </c>
      <c r="G8" s="40" t="s">
        <v>197</v>
      </c>
      <c r="H8" s="41" t="s">
        <v>198</v>
      </c>
    </row>
    <row r="9" spans="1:13" ht="8.25" customHeight="1" x14ac:dyDescent="0.2">
      <c r="A9" s="34"/>
      <c r="B9" s="34"/>
      <c r="C9" s="34"/>
      <c r="D9" s="34"/>
      <c r="E9" s="34"/>
      <c r="F9" s="34"/>
      <c r="G9" s="34"/>
      <c r="H9" s="34"/>
    </row>
    <row r="10" spans="1:13" x14ac:dyDescent="0.2">
      <c r="A10" s="42"/>
      <c r="B10" s="43"/>
      <c r="C10" s="44"/>
      <c r="D10" s="45" t="s">
        <v>205</v>
      </c>
      <c r="E10" s="44"/>
      <c r="F10" s="46"/>
      <c r="G10" s="47"/>
      <c r="H10" s="47"/>
    </row>
    <row r="11" spans="1:13" ht="17.45" customHeight="1" x14ac:dyDescent="0.2">
      <c r="A11" s="48">
        <v>0</v>
      </c>
      <c r="B11" s="49"/>
      <c r="C11" s="50" t="s">
        <v>208</v>
      </c>
      <c r="D11" s="51" t="s">
        <v>209</v>
      </c>
      <c r="E11" s="50"/>
      <c r="F11" s="52"/>
      <c r="G11" s="53"/>
      <c r="H11" s="53"/>
    </row>
    <row r="12" spans="1:13" ht="12.75" customHeight="1" x14ac:dyDescent="0.2">
      <c r="A12" s="54">
        <v>1</v>
      </c>
      <c r="B12" s="55">
        <v>928</v>
      </c>
      <c r="C12" s="56" t="s">
        <v>210</v>
      </c>
      <c r="D12" s="57" t="str">
        <f>CONCATENATE("DEMONTÁŽ + MONTÁŽ - ",L12,"¨v.č. ",M12)</f>
        <v>DEMONTÁŽ + MONTÁŽ - TŘMEN PEVNÝ¨v.č. IP-18-0308-0007</v>
      </c>
      <c r="E12" s="56" t="s">
        <v>204</v>
      </c>
      <c r="F12" s="58">
        <v>1</v>
      </c>
      <c r="G12" s="59">
        <v>58428</v>
      </c>
      <c r="H12" s="60">
        <f>G12</f>
        <v>58428</v>
      </c>
      <c r="I12" s="58"/>
      <c r="L12" s="31" t="s">
        <v>171</v>
      </c>
      <c r="M12" s="30" t="s">
        <v>101</v>
      </c>
    </row>
    <row r="13" spans="1:13" ht="12.75" customHeight="1" x14ac:dyDescent="0.2">
      <c r="A13" s="54">
        <v>2</v>
      </c>
      <c r="B13" s="55">
        <v>928</v>
      </c>
      <c r="C13" s="56" t="s">
        <v>246</v>
      </c>
      <c r="D13" s="57" t="str">
        <f t="shared" ref="D13:D20" si="0">CONCATENATE("DEMONTÁŽ + MONTÁŽ - ",L13,"¨v.č. ",M13)</f>
        <v>DEMONTÁŽ + MONTÁŽ - TŘMEN POSUVNÝ¨v.č. IP-18-0308-0008</v>
      </c>
      <c r="E13" s="56" t="s">
        <v>204</v>
      </c>
      <c r="F13" s="58">
        <v>1</v>
      </c>
      <c r="G13" s="59"/>
      <c r="H13" s="60">
        <f t="shared" ref="H13:H24" si="1">G13</f>
        <v>0</v>
      </c>
      <c r="I13" s="58"/>
      <c r="L13" s="31" t="s">
        <v>172</v>
      </c>
      <c r="M13" s="30" t="s">
        <v>102</v>
      </c>
    </row>
    <row r="14" spans="1:13" ht="12.75" customHeight="1" x14ac:dyDescent="0.2">
      <c r="A14" s="54">
        <v>3</v>
      </c>
      <c r="B14" s="55">
        <v>928</v>
      </c>
      <c r="C14" s="56" t="s">
        <v>247</v>
      </c>
      <c r="D14" s="57" t="str">
        <f t="shared" si="0"/>
        <v>DEMONTÁŽ + MONTÁŽ - PEVNÉ ULOŽENÍ (DN50-100)¨v.č. IP-18-0308-0009</v>
      </c>
      <c r="E14" s="56" t="s">
        <v>204</v>
      </c>
      <c r="F14" s="58">
        <v>1</v>
      </c>
      <c r="G14" s="59"/>
      <c r="H14" s="60">
        <f t="shared" si="1"/>
        <v>0</v>
      </c>
      <c r="I14" s="61"/>
      <c r="L14" s="32" t="s">
        <v>173</v>
      </c>
      <c r="M14" s="30" t="s">
        <v>108</v>
      </c>
    </row>
    <row r="15" spans="1:13" ht="12.75" customHeight="1" x14ac:dyDescent="0.2">
      <c r="A15" s="54">
        <v>4</v>
      </c>
      <c r="B15" s="55">
        <v>928</v>
      </c>
      <c r="C15" s="56" t="s">
        <v>248</v>
      </c>
      <c r="D15" s="57" t="str">
        <f t="shared" si="0"/>
        <v>DEMONTÁŽ + MONTÁŽ - PEVNÉ ULOŽENÍ (DN125-500)¨v.č. IP-18-0308-0010</v>
      </c>
      <c r="E15" s="56" t="s">
        <v>204</v>
      </c>
      <c r="F15" s="58">
        <v>1</v>
      </c>
      <c r="G15" s="59"/>
      <c r="H15" s="60">
        <f t="shared" si="1"/>
        <v>0</v>
      </c>
      <c r="I15" s="61"/>
      <c r="L15" s="31" t="s">
        <v>174</v>
      </c>
      <c r="M15" s="30" t="s">
        <v>117</v>
      </c>
    </row>
    <row r="16" spans="1:13" ht="12.75" customHeight="1" x14ac:dyDescent="0.2">
      <c r="A16" s="54">
        <v>5</v>
      </c>
      <c r="B16" s="55">
        <v>928</v>
      </c>
      <c r="C16" s="56" t="s">
        <v>249</v>
      </c>
      <c r="D16" s="57" t="str">
        <f t="shared" si="0"/>
        <v>DEMONTÁŽ + MONTÁŽ - PODPĚRA KLUZNÁ (DN10-150)¨v.č. IP-18-0308-0011</v>
      </c>
      <c r="E16" s="56" t="s">
        <v>204</v>
      </c>
      <c r="F16" s="58">
        <v>1</v>
      </c>
      <c r="G16" s="59"/>
      <c r="H16" s="60">
        <f t="shared" si="1"/>
        <v>0</v>
      </c>
      <c r="I16" s="61"/>
      <c r="L16" s="31" t="s">
        <v>175</v>
      </c>
      <c r="M16" s="30" t="s">
        <v>137</v>
      </c>
    </row>
    <row r="17" spans="1:13" ht="12.75" customHeight="1" x14ac:dyDescent="0.2">
      <c r="A17" s="54">
        <v>6</v>
      </c>
      <c r="B17" s="55">
        <v>928</v>
      </c>
      <c r="C17" s="56" t="s">
        <v>250</v>
      </c>
      <c r="D17" s="57" t="str">
        <f t="shared" si="0"/>
        <v>DEMONTÁŽ + MONTÁŽ - PODPĚRA KLUZNÁ (DN200-800)¨v.č. IP-18-0308-0012</v>
      </c>
      <c r="E17" s="56" t="s">
        <v>204</v>
      </c>
      <c r="F17" s="58">
        <v>1</v>
      </c>
      <c r="G17" s="59"/>
      <c r="H17" s="60">
        <f t="shared" si="1"/>
        <v>0</v>
      </c>
      <c r="I17" s="61"/>
      <c r="L17" s="31" t="s">
        <v>176</v>
      </c>
      <c r="M17" s="30" t="s">
        <v>138</v>
      </c>
    </row>
    <row r="18" spans="1:13" ht="12.75" customHeight="1" x14ac:dyDescent="0.2">
      <c r="A18" s="54">
        <v>7</v>
      </c>
      <c r="B18" s="55">
        <v>928</v>
      </c>
      <c r="C18" s="56" t="s">
        <v>251</v>
      </c>
      <c r="D18" s="57" t="str">
        <f t="shared" si="0"/>
        <v>DEMONTÁŽ + MONTÁŽ - PODPĚRA KLUZNÁ S OSOVÝM VEDENÍM (DN20-150)¨v.č. IP-18-0308-0013</v>
      </c>
      <c r="E18" s="56" t="s">
        <v>204</v>
      </c>
      <c r="F18" s="58">
        <v>1</v>
      </c>
      <c r="G18" s="59"/>
      <c r="H18" s="60">
        <f t="shared" si="1"/>
        <v>0</v>
      </c>
      <c r="I18" s="61"/>
      <c r="L18" s="31" t="s">
        <v>177</v>
      </c>
      <c r="M18" s="30" t="s">
        <v>139</v>
      </c>
    </row>
    <row r="19" spans="1:13" ht="12.75" customHeight="1" x14ac:dyDescent="0.2">
      <c r="A19" s="54">
        <v>8</v>
      </c>
      <c r="B19" s="55">
        <v>928</v>
      </c>
      <c r="C19" s="56" t="s">
        <v>252</v>
      </c>
      <c r="D19" s="57" t="str">
        <f t="shared" si="0"/>
        <v>DEMONTÁŽ + MONTÁŽ - PODPĚRA KLUZNÁ S OSOVÝM VEDENÍM (DN200-500)¨v.č. IP-18-0308-0014</v>
      </c>
      <c r="E19" s="56" t="s">
        <v>204</v>
      </c>
      <c r="F19" s="58">
        <v>1</v>
      </c>
      <c r="G19" s="59"/>
      <c r="H19" s="60">
        <f t="shared" si="1"/>
        <v>0</v>
      </c>
      <c r="I19" s="61"/>
      <c r="L19" s="31" t="s">
        <v>178</v>
      </c>
      <c r="M19" s="30" t="s">
        <v>140</v>
      </c>
    </row>
    <row r="20" spans="1:13" ht="12.75" customHeight="1" x14ac:dyDescent="0.2">
      <c r="A20" s="54">
        <v>9</v>
      </c>
      <c r="B20" s="55">
        <v>928</v>
      </c>
      <c r="C20" s="56" t="s">
        <v>253</v>
      </c>
      <c r="D20" s="57" t="str">
        <f t="shared" si="0"/>
        <v>DEMONTÁŽ + MONTÁŽ - DETAIL PROVEDENÍ ČERPADEL¨v.č. IP-18-0308-0015</v>
      </c>
      <c r="E20" s="56" t="s">
        <v>204</v>
      </c>
      <c r="F20" s="58">
        <v>1</v>
      </c>
      <c r="G20" s="59"/>
      <c r="H20" s="60">
        <f t="shared" si="1"/>
        <v>0</v>
      </c>
      <c r="I20" s="61"/>
      <c r="L20" s="31" t="s">
        <v>179</v>
      </c>
      <c r="M20" s="30" t="s">
        <v>141</v>
      </c>
    </row>
    <row r="21" spans="1:13" ht="12.75" customHeight="1" x14ac:dyDescent="0.2">
      <c r="A21" s="54">
        <v>10</v>
      </c>
      <c r="B21" s="55">
        <v>928</v>
      </c>
      <c r="C21" s="56" t="s">
        <v>254</v>
      </c>
      <c r="D21" s="57" t="str">
        <f>CONCATENATE("DEMONTÁŽ + MONTÁŽ - ",L26,"¨v.č. ",M26)</f>
        <v>DEMONTÁŽ + MONTÁŽ - VÝTLAK ČERPADEL-PEVNÝ BOD-PL-ŽC¨v.č. IP-18-0308-0020</v>
      </c>
      <c r="E21" s="56" t="s">
        <v>204</v>
      </c>
      <c r="F21" s="58">
        <v>1</v>
      </c>
      <c r="G21" s="59"/>
      <c r="H21" s="60">
        <f t="shared" si="1"/>
        <v>0</v>
      </c>
      <c r="I21" s="61"/>
      <c r="L21" s="31" t="s">
        <v>180</v>
      </c>
      <c r="M21" s="30" t="s">
        <v>142</v>
      </c>
    </row>
    <row r="22" spans="1:13" ht="12.75" customHeight="1" x14ac:dyDescent="0.2">
      <c r="A22" s="54">
        <v>11</v>
      </c>
      <c r="B22" s="55">
        <v>928</v>
      </c>
      <c r="C22" s="56" t="s">
        <v>255</v>
      </c>
      <c r="D22" s="57" t="str">
        <f t="shared" ref="D22:D23" si="2">CONCATENATE("DEMONTÁŽ + MONTÁŽ - ",L27,"¨v.č. ",M27)</f>
        <v>DEMONTÁŽ + MONTÁŽ - VÝTLAK ČERPADEL-ÚPRAVA VEDENÍ-PL-ŽC¨v.č. IP-18-0308-0021</v>
      </c>
      <c r="E22" s="56" t="s">
        <v>204</v>
      </c>
      <c r="F22" s="58">
        <v>1</v>
      </c>
      <c r="G22" s="59"/>
      <c r="H22" s="60">
        <f t="shared" si="1"/>
        <v>0</v>
      </c>
      <c r="I22" s="61"/>
      <c r="L22" s="31" t="s">
        <v>181</v>
      </c>
      <c r="M22" s="30" t="s">
        <v>143</v>
      </c>
    </row>
    <row r="23" spans="1:13" ht="12.75" customHeight="1" x14ac:dyDescent="0.2">
      <c r="A23" s="54">
        <v>12</v>
      </c>
      <c r="B23" s="55">
        <v>928</v>
      </c>
      <c r="C23" s="56" t="s">
        <v>256</v>
      </c>
      <c r="D23" s="57" t="str">
        <f t="shared" si="2"/>
        <v>DEMONTÁŽ + MONTÁŽ - VÝTLAK ČERPADEL-NASTAVITELNÁ KONZOLA-PL-ŽC¨v.č. IP-18-0308-0022</v>
      </c>
      <c r="E23" s="56" t="s">
        <v>204</v>
      </c>
      <c r="F23" s="58">
        <v>1</v>
      </c>
      <c r="G23" s="59"/>
      <c r="H23" s="60">
        <f t="shared" si="1"/>
        <v>0</v>
      </c>
      <c r="I23" s="61"/>
      <c r="L23" s="31" t="s">
        <v>182</v>
      </c>
      <c r="M23" s="30" t="s">
        <v>144</v>
      </c>
    </row>
    <row r="24" spans="1:13" ht="12.75" customHeight="1" x14ac:dyDescent="0.2">
      <c r="A24" s="54">
        <v>13</v>
      </c>
      <c r="B24" s="55">
        <v>929</v>
      </c>
      <c r="C24" s="56" t="s">
        <v>261</v>
      </c>
      <c r="D24" s="99" t="s">
        <v>260</v>
      </c>
      <c r="E24" s="56" t="s">
        <v>204</v>
      </c>
      <c r="F24" s="58">
        <v>1</v>
      </c>
      <c r="G24" s="100"/>
      <c r="H24" s="60">
        <f t="shared" si="1"/>
        <v>0</v>
      </c>
      <c r="I24" s="61"/>
      <c r="L24" s="31"/>
      <c r="M24" s="30"/>
    </row>
    <row r="25" spans="1:13" ht="12.75" customHeight="1" x14ac:dyDescent="0.2">
      <c r="A25" s="80">
        <v>14</v>
      </c>
      <c r="B25" s="81" t="s">
        <v>203</v>
      </c>
      <c r="C25" s="82"/>
      <c r="D25" s="83" t="s">
        <v>257</v>
      </c>
      <c r="E25" s="82" t="s">
        <v>204</v>
      </c>
      <c r="F25" s="84">
        <v>1</v>
      </c>
      <c r="G25" s="85"/>
      <c r="H25" s="86">
        <f>SUM(H26:H91)</f>
        <v>0</v>
      </c>
      <c r="I25" s="61"/>
      <c r="L25" s="31" t="s">
        <v>183</v>
      </c>
      <c r="M25" s="30" t="s">
        <v>145</v>
      </c>
    </row>
    <row r="26" spans="1:13" ht="12.75" customHeight="1" x14ac:dyDescent="0.2">
      <c r="A26" s="87">
        <v>15</v>
      </c>
      <c r="B26" s="88"/>
      <c r="C26" s="89"/>
      <c r="D26" s="105" t="str">
        <f>CONCATENATE('List3 (3)'!E3," ",'List3 (3)'!F3,'List3 (3)'!G3,'List3 (3)'!H3,'List3 (3)'!I3,'List3 (3)'!J3,";",'List3 (3)'!K$2," ",'List3 (3)'!K3," - ",'List3 (3)'!D3," ks")</f>
        <v>DESKA 4-1000x2000;Materiál PTFE - 2 ks</v>
      </c>
      <c r="E26" s="88" t="s">
        <v>288</v>
      </c>
      <c r="F26" s="90">
        <v>2</v>
      </c>
      <c r="G26" s="91"/>
      <c r="H26" s="92">
        <f>G26*F26</f>
        <v>0</v>
      </c>
      <c r="I26" s="61"/>
      <c r="L26" s="31" t="s">
        <v>184</v>
      </c>
      <c r="M26" s="30" t="s">
        <v>146</v>
      </c>
    </row>
    <row r="27" spans="1:13" ht="12.75" customHeight="1" x14ac:dyDescent="0.2">
      <c r="A27" s="87">
        <v>16</v>
      </c>
      <c r="B27" s="88"/>
      <c r="C27" s="89"/>
      <c r="D27" s="105" t="str">
        <f>CONCATENATE('List3 (3)'!E4," ",'List3 (3)'!F4,'List3 (3)'!G4,'List3 (3)'!H4,'List3 (3)'!I4,'List3 (3)'!J4,";",'List3 (3)'!K$2," ",'List3 (3)'!K4," - ",'List3 (3)'!D4," ks")</f>
        <v>DESKA 4-50x420;Materiál PTFE - 2 ks</v>
      </c>
      <c r="E27" s="88" t="s">
        <v>288</v>
      </c>
      <c r="F27" s="90">
        <v>2</v>
      </c>
      <c r="G27" s="91"/>
      <c r="H27" s="92">
        <f t="shared" ref="H27:H90" si="3">G27*F27</f>
        <v>0</v>
      </c>
      <c r="I27" s="61"/>
      <c r="L27" s="31" t="s">
        <v>185</v>
      </c>
      <c r="M27" s="30" t="s">
        <v>147</v>
      </c>
    </row>
    <row r="28" spans="1:13" ht="12.75" customHeight="1" x14ac:dyDescent="0.2">
      <c r="A28" s="87">
        <v>17</v>
      </c>
      <c r="B28" s="88"/>
      <c r="C28" s="89"/>
      <c r="D28" s="105" t="str">
        <f>CONCATENATE('List3 (3)'!E5," ",'List3 (3)'!F5,'List3 (3)'!G5,'List3 (3)'!H5,'List3 (3)'!I5,'List3 (3)'!J5,";",'List3 (3)'!K$2," ",'List3 (3)'!K5," - ",'List3 (3)'!D5," ks")</f>
        <v>HEA 240-14495;Materiál S235J2 - 1 ks</v>
      </c>
      <c r="E28" s="88" t="s">
        <v>288</v>
      </c>
      <c r="F28" s="90">
        <v>1</v>
      </c>
      <c r="G28" s="91"/>
      <c r="H28" s="92">
        <f t="shared" si="3"/>
        <v>0</v>
      </c>
      <c r="I28" s="61"/>
      <c r="L28" s="31" t="s">
        <v>186</v>
      </c>
      <c r="M28" s="30" t="s">
        <v>148</v>
      </c>
    </row>
    <row r="29" spans="1:13" ht="12.75" customHeight="1" x14ac:dyDescent="0.2">
      <c r="A29" s="87">
        <v>18</v>
      </c>
      <c r="B29" s="88"/>
      <c r="C29" s="89"/>
      <c r="D29" s="105" t="str">
        <f>CONCATENATE('List3 (3)'!E6," ",'List3 (3)'!F6,'List3 (3)'!G6,'List3 (3)'!H6,'List3 (3)'!I6,'List3 (3)'!J6,";",'List3 (3)'!K$2," ",'List3 (3)'!K6," - ",'List3 (3)'!D6," ks")</f>
        <v>U 18040960;Materiál S235J2 - 1 ks</v>
      </c>
      <c r="E29" s="88" t="s">
        <v>288</v>
      </c>
      <c r="F29" s="90">
        <v>1</v>
      </c>
      <c r="G29" s="91"/>
      <c r="H29" s="92">
        <f t="shared" si="3"/>
        <v>0</v>
      </c>
      <c r="I29" s="61"/>
      <c r="L29" s="31" t="s">
        <v>182</v>
      </c>
      <c r="M29" s="30" t="s">
        <v>144</v>
      </c>
    </row>
    <row r="30" spans="1:13" ht="12.75" customHeight="1" x14ac:dyDescent="0.2">
      <c r="A30" s="87">
        <v>19</v>
      </c>
      <c r="B30" s="88"/>
      <c r="C30" s="89"/>
      <c r="D30" s="105" t="str">
        <f>CONCATENATE('List3 (3)'!E7," ",'List3 (3)'!F7,'List3 (3)'!G7,'List3 (3)'!H7,'List3 (3)'!I7,'List3 (3)'!J7,";",'List3 (3)'!K$2," ",'List3 (3)'!K7," - ",'List3 (3)'!D7," ks")</f>
        <v>L 50x5-28110;Materiál S235J2 - 1 ks</v>
      </c>
      <c r="E30" s="88" t="s">
        <v>288</v>
      </c>
      <c r="F30" s="90">
        <v>1</v>
      </c>
      <c r="G30" s="91"/>
      <c r="H30" s="92">
        <f t="shared" si="3"/>
        <v>0</v>
      </c>
      <c r="I30" s="61"/>
      <c r="L30" s="31" t="s">
        <v>183</v>
      </c>
      <c r="M30" s="30" t="s">
        <v>145</v>
      </c>
    </row>
    <row r="31" spans="1:13" ht="12.75" customHeight="1" x14ac:dyDescent="0.2">
      <c r="A31" s="87">
        <v>20</v>
      </c>
      <c r="B31" s="88"/>
      <c r="C31" s="89"/>
      <c r="D31" s="105" t="str">
        <f>CONCATENATE('List3 (3)'!E8," ",'List3 (3)'!F8,'List3 (3)'!G8,'List3 (3)'!H8,'List3 (3)'!I8,'List3 (3)'!J8,";",'List3 (3)'!K$2," ",'List3 (3)'!K8," - ",'List3 (3)'!D8," ks")</f>
        <v>L 60x40x4-139600;Materiál S235JR - 1 ks</v>
      </c>
      <c r="E31" s="88" t="s">
        <v>288</v>
      </c>
      <c r="F31" s="90">
        <v>1</v>
      </c>
      <c r="G31" s="91"/>
      <c r="H31" s="92">
        <f t="shared" si="3"/>
        <v>0</v>
      </c>
      <c r="I31" s="61"/>
      <c r="L31" s="31" t="s">
        <v>184</v>
      </c>
      <c r="M31" s="30" t="s">
        <v>146</v>
      </c>
    </row>
    <row r="32" spans="1:13" ht="12.75" customHeight="1" x14ac:dyDescent="0.2">
      <c r="A32" s="87">
        <v>21</v>
      </c>
      <c r="B32" s="88"/>
      <c r="C32" s="89"/>
      <c r="D32" s="105" t="str">
        <f>CONCATENATE('List3 (3)'!E9," ",'List3 (3)'!F9,'List3 (3)'!G9,'List3 (3)'!H9,'List3 (3)'!I9,'List3 (3)'!J9,";",'List3 (3)'!K$2," ",'List3 (3)'!K9," - ",'List3 (3)'!D9," ks")</f>
        <v>P 2-2000x4000;Materiál NEREZ - 6 ks</v>
      </c>
      <c r="E32" s="88" t="s">
        <v>288</v>
      </c>
      <c r="F32" s="90">
        <v>6</v>
      </c>
      <c r="G32" s="91"/>
      <c r="H32" s="92">
        <f t="shared" si="3"/>
        <v>0</v>
      </c>
      <c r="I32" s="61"/>
      <c r="L32" s="31" t="s">
        <v>185</v>
      </c>
      <c r="M32" s="30" t="s">
        <v>147</v>
      </c>
    </row>
    <row r="33" spans="1:13" ht="12.75" customHeight="1" x14ac:dyDescent="0.2">
      <c r="A33" s="87">
        <v>22</v>
      </c>
      <c r="B33" s="88"/>
      <c r="C33" s="89"/>
      <c r="D33" s="105" t="str">
        <f>CONCATENATE('List3 (3)'!E10," ",'List3 (3)'!F10,'List3 (3)'!G10,'List3 (3)'!H10,'List3 (3)'!I10,'List3 (3)'!J10,";",'List3 (3)'!K$2," ",'List3 (3)'!K10," - ",'List3 (3)'!D10," ks")</f>
        <v>P 5-80x80;Materiál S235JR - 52 ks</v>
      </c>
      <c r="E33" s="88" t="s">
        <v>288</v>
      </c>
      <c r="F33" s="90">
        <v>52</v>
      </c>
      <c r="G33" s="91"/>
      <c r="H33" s="92">
        <f t="shared" si="3"/>
        <v>0</v>
      </c>
      <c r="I33" s="61"/>
      <c r="L33" s="31" t="s">
        <v>186</v>
      </c>
      <c r="M33" s="30" t="s">
        <v>148</v>
      </c>
    </row>
    <row r="34" spans="1:13" ht="12.75" customHeight="1" x14ac:dyDescent="0.2">
      <c r="A34" s="87">
        <v>23</v>
      </c>
      <c r="B34" s="88"/>
      <c r="C34" s="89"/>
      <c r="D34" s="105" t="str">
        <f>CONCATENATE('List3 (3)'!E11," ",'List3 (3)'!F11,'List3 (3)'!G11,'List3 (3)'!H11,'List3 (3)'!I11,'List3 (3)'!J11,";",'List3 (3)'!K$2," ",'List3 (3)'!K11," - ",'List3 (3)'!D11," ks")</f>
        <v>P 10-2000x2000;Materiál S235JR - 1 ks</v>
      </c>
      <c r="E34" s="88" t="s">
        <v>288</v>
      </c>
      <c r="F34" s="90">
        <v>1</v>
      </c>
      <c r="G34" s="91"/>
      <c r="H34" s="92">
        <f t="shared" si="3"/>
        <v>0</v>
      </c>
      <c r="I34" s="61"/>
    </row>
    <row r="35" spans="1:13" ht="12.75" customHeight="1" x14ac:dyDescent="0.2">
      <c r="A35" s="87">
        <v>24</v>
      </c>
      <c r="B35" s="88"/>
      <c r="C35" s="89"/>
      <c r="D35" s="105" t="str">
        <f>CONCATENATE('List3 (3)'!E12," ",'List3 (3)'!F12,'List3 (3)'!G12,'List3 (3)'!H12,'List3 (3)'!I12,'List3 (3)'!J12,";",'List3 (3)'!K$2," ",'List3 (3)'!K12," - ",'List3 (3)'!D12," ks")</f>
        <v>KLUZNÁ DESKA A=200 B=210 C=50 D=150 T=8;Materiál S235JR+PTFE - 54 ks</v>
      </c>
      <c r="E35" s="88" t="s">
        <v>288</v>
      </c>
      <c r="F35" s="90">
        <v>54</v>
      </c>
      <c r="G35" s="91"/>
      <c r="H35" s="92">
        <f t="shared" si="3"/>
        <v>0</v>
      </c>
      <c r="I35" s="61"/>
    </row>
    <row r="36" spans="1:13" ht="12.75" customHeight="1" x14ac:dyDescent="0.2">
      <c r="A36" s="87">
        <v>25</v>
      </c>
      <c r="B36" s="88"/>
      <c r="C36" s="89"/>
      <c r="D36" s="105" t="str">
        <f>CONCATENATE('List3 (3)'!E13," ",'List3 (3)'!F13,'List3 (3)'!G13,'List3 (3)'!H13,'List3 (3)'!I13,'List3 (3)'!J13,";",'List3 (3)'!K$2," ",'List3 (3)'!K13," - ",'List3 (3)'!D13," ks")</f>
        <v>KLUZNÁ DESKA A=220 B=210 C=160 D=150 T=8;Materiál S235JR+PTFE - 126 ks</v>
      </c>
      <c r="E36" s="88" t="s">
        <v>288</v>
      </c>
      <c r="F36" s="90">
        <v>126</v>
      </c>
      <c r="G36" s="91"/>
      <c r="H36" s="92">
        <f t="shared" si="3"/>
        <v>0</v>
      </c>
      <c r="I36" s="61"/>
    </row>
    <row r="37" spans="1:13" ht="12.75" customHeight="1" x14ac:dyDescent="0.2">
      <c r="A37" s="87">
        <v>26</v>
      </c>
      <c r="B37" s="88"/>
      <c r="C37" s="89"/>
      <c r="D37" s="105" t="str">
        <f>CONCATENATE('List3 (3)'!E14," ",'List3 (3)'!F14,'List3 (3)'!G14,'List3 (3)'!H14,'List3 (3)'!I14,'List3 (3)'!J14,";",'List3 (3)'!K$2," ",'List3 (3)'!K14," - ",'List3 (3)'!D14," ks")</f>
        <v>KLUZNÁ DESKA A=220 B=210 C=70 D=150 T=8;Materiál S235JR+PTFE - 1 ks</v>
      </c>
      <c r="E37" s="88" t="s">
        <v>288</v>
      </c>
      <c r="F37" s="90">
        <v>1</v>
      </c>
      <c r="G37" s="91"/>
      <c r="H37" s="92">
        <f t="shared" si="3"/>
        <v>0</v>
      </c>
      <c r="I37" s="61"/>
    </row>
    <row r="38" spans="1:13" ht="12.75" customHeight="1" x14ac:dyDescent="0.2">
      <c r="A38" s="87">
        <v>27</v>
      </c>
      <c r="B38" s="88"/>
      <c r="C38" s="89"/>
      <c r="D38" s="105" t="str">
        <f>CONCATENATE('List3 (3)'!E15," ",'List3 (3)'!F15,'List3 (3)'!G15,'List3 (3)'!H15,'List3 (3)'!I15,'List3 (3)'!J15,";",'List3 (3)'!K$2," ",'List3 (3)'!K15," - ",'List3 (3)'!D15," ks")</f>
        <v>KLUZNÁ DESKA A=240 B=210 C=180 D=150 T=8;Materiál S235JR+PTFE - 15 ks</v>
      </c>
      <c r="E38" s="88" t="s">
        <v>288</v>
      </c>
      <c r="F38" s="90">
        <v>15</v>
      </c>
      <c r="G38" s="91"/>
      <c r="H38" s="92">
        <f t="shared" si="3"/>
        <v>0</v>
      </c>
      <c r="I38" s="61"/>
    </row>
    <row r="39" spans="1:13" ht="12.75" customHeight="1" x14ac:dyDescent="0.2">
      <c r="A39" s="87">
        <v>28</v>
      </c>
      <c r="B39" s="88"/>
      <c r="C39" s="89"/>
      <c r="D39" s="105" t="str">
        <f>CONCATENATE('List3 (3)'!E16," ",'List3 (3)'!F16,'List3 (3)'!G16,'List3 (3)'!H16,'List3 (3)'!I16,'List3 (3)'!J16,";",'List3 (3)'!K$2," ",'List3 (3)'!K16," - ",'List3 (3)'!D16," ks")</f>
        <v>KLUZNÁ DESKA A=290 B=260 C=150 D=200 T=8;Materiál S235JR+PTFE - 107 ks</v>
      </c>
      <c r="E39" s="88" t="s">
        <v>288</v>
      </c>
      <c r="F39" s="90">
        <v>107</v>
      </c>
      <c r="G39" s="91"/>
      <c r="H39" s="92">
        <f t="shared" si="3"/>
        <v>0</v>
      </c>
      <c r="I39" s="61"/>
    </row>
    <row r="40" spans="1:13" ht="12.75" customHeight="1" x14ac:dyDescent="0.2">
      <c r="A40" s="87">
        <v>29</v>
      </c>
      <c r="B40" s="88"/>
      <c r="C40" s="89"/>
      <c r="D40" s="105" t="str">
        <f>CONCATENATE('List3 (3)'!E17," ",'List3 (3)'!F17,'List3 (3)'!G17,'List3 (3)'!H17,'List3 (3)'!I17,'List3 (3)'!J17,";",'List3 (3)'!K$2," ",'List3 (3)'!K17," - ",'List3 (3)'!D17," ks")</f>
        <v>KLUZNÁ DESKA A=310 B=260 C=250 D=200 T=8;Materiál S235JR+PTFE - 163 ks</v>
      </c>
      <c r="E40" s="88" t="s">
        <v>288</v>
      </c>
      <c r="F40" s="90">
        <v>163</v>
      </c>
      <c r="G40" s="91"/>
      <c r="H40" s="92">
        <f t="shared" si="3"/>
        <v>0</v>
      </c>
      <c r="I40" s="61"/>
    </row>
    <row r="41" spans="1:13" ht="12.75" customHeight="1" x14ac:dyDescent="0.2">
      <c r="A41" s="87">
        <v>30</v>
      </c>
      <c r="B41" s="88"/>
      <c r="C41" s="89"/>
      <c r="D41" s="105" t="str">
        <f>CONCATENATE('List3 (3)'!E18," ",'List3 (3)'!F18,'List3 (3)'!G18,'List3 (3)'!H18,'List3 (3)'!I18,'List3 (3)'!J18,";",'List3 (3)'!K$2," ",'List3 (3)'!K18," - ",'List3 (3)'!D18," ks")</f>
        <v>KLUZNÁ DESKA A=330 B=260 C=190 D=200 T=8;Materiál S235JR+PTFE - 138 ks</v>
      </c>
      <c r="E41" s="88" t="s">
        <v>288</v>
      </c>
      <c r="F41" s="90">
        <v>138</v>
      </c>
      <c r="G41" s="91"/>
      <c r="H41" s="92">
        <f t="shared" si="3"/>
        <v>0</v>
      </c>
      <c r="I41" s="61"/>
    </row>
    <row r="42" spans="1:13" ht="12.75" customHeight="1" x14ac:dyDescent="0.2">
      <c r="A42" s="87">
        <v>31</v>
      </c>
      <c r="B42" s="88"/>
      <c r="C42" s="89"/>
      <c r="D42" s="105" t="str">
        <f>CONCATENATE('List3 (3)'!E19," ",'List3 (3)'!F19,'List3 (3)'!G19,'List3 (3)'!H19,'List3 (3)'!I19,'List3 (3)'!J19,";",'List3 (3)'!K$2," ",'List3 (3)'!K19," - ",'List3 (3)'!D19," ks")</f>
        <v>KLUZNÁ DESKA A=350 B=260 C=290 D=200 T=8;Materiál S235JR+PTFE - 238 ks</v>
      </c>
      <c r="E42" s="88" t="s">
        <v>288</v>
      </c>
      <c r="F42" s="90">
        <v>238</v>
      </c>
      <c r="G42" s="91"/>
      <c r="H42" s="92">
        <f t="shared" si="3"/>
        <v>0</v>
      </c>
      <c r="I42" s="61"/>
    </row>
    <row r="43" spans="1:13" ht="12.75" customHeight="1" x14ac:dyDescent="0.2">
      <c r="A43" s="87">
        <v>32</v>
      </c>
      <c r="B43" s="88"/>
      <c r="C43" s="89"/>
      <c r="D43" s="105" t="str">
        <f>CONCATENATE('List3 (3)'!E20," ",'List3 (3)'!F20,'List3 (3)'!G20,'List3 (3)'!H20,'List3 (3)'!I20,'List3 (3)'!J20,";",'List3 (3)'!K$2," ",'List3 (3)'!K20," - ",'List3 (3)'!D20," ks")</f>
        <v>KOTEVNÍ STOJAN DN100;Materiál S235JR  - 5 ks</v>
      </c>
      <c r="E43" s="88" t="s">
        <v>288</v>
      </c>
      <c r="F43" s="90">
        <v>5</v>
      </c>
      <c r="G43" s="91"/>
      <c r="H43" s="92">
        <f t="shared" si="3"/>
        <v>0</v>
      </c>
      <c r="I43" s="61"/>
    </row>
    <row r="44" spans="1:13" ht="12.75" customHeight="1" x14ac:dyDescent="0.2">
      <c r="A44" s="87">
        <v>33</v>
      </c>
      <c r="B44" s="88"/>
      <c r="C44" s="89"/>
      <c r="D44" s="105" t="str">
        <f>CONCATENATE('List3 (3)'!E21," ",'List3 (3)'!F21,'List3 (3)'!G21,'List3 (3)'!H21,'List3 (3)'!I21,'List3 (3)'!J21,";",'List3 (3)'!K$2," ",'List3 (3)'!K21," - ",'List3 (3)'!D21," ks")</f>
        <v>KOTEVNÍ STOJAN DN150;Materiál S235JR  - 2 ks</v>
      </c>
      <c r="E44" s="88" t="s">
        <v>288</v>
      </c>
      <c r="F44" s="90">
        <v>2</v>
      </c>
      <c r="G44" s="91"/>
      <c r="H44" s="92">
        <f t="shared" si="3"/>
        <v>0</v>
      </c>
      <c r="I44" s="61"/>
    </row>
    <row r="45" spans="1:13" ht="12.75" customHeight="1" x14ac:dyDescent="0.2">
      <c r="A45" s="87">
        <v>34</v>
      </c>
      <c r="B45" s="88"/>
      <c r="C45" s="89"/>
      <c r="D45" s="105" t="str">
        <f>CONCATENATE('List3 (3)'!E22," ",'List3 (3)'!F22,'List3 (3)'!G22,'List3 (3)'!H22,'List3 (3)'!I22,'List3 (3)'!J22,";",'List3 (3)'!K$2," ",'List3 (3)'!K22," - ",'List3 (3)'!D22," ks")</f>
        <v>KOTEVNÍ STOJAN DN250;Materiál S235JR  - 5 ks</v>
      </c>
      <c r="E45" s="88" t="s">
        <v>288</v>
      </c>
      <c r="F45" s="90">
        <v>5</v>
      </c>
      <c r="G45" s="91"/>
      <c r="H45" s="92">
        <f t="shared" si="3"/>
        <v>0</v>
      </c>
      <c r="I45" s="61"/>
    </row>
    <row r="46" spans="1:13" ht="12.75" customHeight="1" x14ac:dyDescent="0.2">
      <c r="A46" s="87">
        <v>35</v>
      </c>
      <c r="B46" s="88"/>
      <c r="C46" s="89"/>
      <c r="D46" s="105" t="str">
        <f>CONCATENATE('List3 (3)'!E23," ",'List3 (3)'!F23,'List3 (3)'!G23,'List3 (3)'!H23,'List3 (3)'!I23,'List3 (3)'!J23,";",'List3 (3)'!K$2," ",'List3 (3)'!K23," - ",'List3 (3)'!D23," ks")</f>
        <v>KOTEVNÍ STOJAN DN300;Materiál S235JR  - 4 ks</v>
      </c>
      <c r="E46" s="88" t="s">
        <v>288</v>
      </c>
      <c r="F46" s="90">
        <v>4</v>
      </c>
      <c r="G46" s="91"/>
      <c r="H46" s="92">
        <f t="shared" si="3"/>
        <v>0</v>
      </c>
      <c r="I46" s="61"/>
    </row>
    <row r="47" spans="1:13" ht="12.75" customHeight="1" x14ac:dyDescent="0.2">
      <c r="A47" s="87">
        <v>36</v>
      </c>
      <c r="B47" s="88"/>
      <c r="C47" s="89"/>
      <c r="D47" s="105" t="str">
        <f>CONCATENATE('List3 (3)'!E24," ",'List3 (3)'!F24,'List3 (3)'!G24,'List3 (3)'!H24,'List3 (3)'!I24,'List3 (3)'!J24,";",'List3 (3)'!K$2," ",'List3 (3)'!K24," - ",'List3 (3)'!D24," ks")</f>
        <v>KOTEVNÍ STOJAN DN350;Materiál S235JR  - 5 ks</v>
      </c>
      <c r="E47" s="88" t="s">
        <v>288</v>
      </c>
      <c r="F47" s="90">
        <v>5</v>
      </c>
      <c r="G47" s="91"/>
      <c r="H47" s="92">
        <f t="shared" si="3"/>
        <v>0</v>
      </c>
      <c r="I47" s="61"/>
    </row>
    <row r="48" spans="1:13" ht="12.75" customHeight="1" x14ac:dyDescent="0.2">
      <c r="A48" s="87">
        <v>37</v>
      </c>
      <c r="B48" s="88"/>
      <c r="C48" s="89"/>
      <c r="D48" s="105" t="str">
        <f>CONCATENATE('List3 (3)'!E25," ",'List3 (3)'!F25,'List3 (3)'!G25,'List3 (3)'!H25,'List3 (3)'!I25,'List3 (3)'!J25,";",'List3 (3)'!K$2," ",'List3 (3)'!K25," - ",'List3 (3)'!D25," ks")</f>
        <v>KOTEVNÍ ŠROUB M12-150;Materiál  - 106 ks</v>
      </c>
      <c r="E48" s="88" t="s">
        <v>288</v>
      </c>
      <c r="F48" s="90">
        <v>106</v>
      </c>
      <c r="G48" s="91"/>
      <c r="H48" s="92">
        <f t="shared" si="3"/>
        <v>0</v>
      </c>
      <c r="I48" s="61"/>
    </row>
    <row r="49" spans="1:9" ht="12.75" customHeight="1" x14ac:dyDescent="0.2">
      <c r="A49" s="87">
        <v>38</v>
      </c>
      <c r="B49" s="88"/>
      <c r="C49" s="89"/>
      <c r="D49" s="105" t="str">
        <f>CONCATENATE('List3 (3)'!E26," ",'List3 (3)'!F26,'List3 (3)'!G26,'List3 (3)'!H26,'List3 (3)'!I26,'List3 (3)'!J26,";",'List3 (3)'!K$2," ",'List3 (3)'!K26," - ",'List3 (3)'!D26," ks")</f>
        <v>MATICE M12;Materiál 8-A2A - 88 ks</v>
      </c>
      <c r="E49" s="88" t="s">
        <v>288</v>
      </c>
      <c r="F49" s="90">
        <v>88</v>
      </c>
      <c r="G49" s="91"/>
      <c r="H49" s="92">
        <f t="shared" si="3"/>
        <v>0</v>
      </c>
      <c r="I49" s="61"/>
    </row>
    <row r="50" spans="1:9" ht="12.75" customHeight="1" x14ac:dyDescent="0.2">
      <c r="A50" s="87">
        <v>39</v>
      </c>
      <c r="B50" s="88"/>
      <c r="C50" s="89"/>
      <c r="D50" s="105" t="str">
        <f>CONCATENATE('List3 (3)'!E27," ",'List3 (3)'!F27,'List3 (3)'!G27,'List3 (3)'!H27,'List3 (3)'!I27,'List3 (3)'!J27,";",'List3 (3)'!K$2," ",'List3 (3)'!K27," - ",'List3 (3)'!D27," ks")</f>
        <v>MATICE M16;Materiál 8-A2A - 1468 ks</v>
      </c>
      <c r="E50" s="88" t="s">
        <v>288</v>
      </c>
      <c r="F50" s="90">
        <v>1468</v>
      </c>
      <c r="G50" s="91"/>
      <c r="H50" s="92">
        <f t="shared" si="3"/>
        <v>0</v>
      </c>
      <c r="I50" s="61"/>
    </row>
    <row r="51" spans="1:9" ht="12.75" customHeight="1" x14ac:dyDescent="0.2">
      <c r="A51" s="87">
        <v>40</v>
      </c>
      <c r="B51" s="88"/>
      <c r="C51" s="89"/>
      <c r="D51" s="105" t="str">
        <f>CONCATENATE('List3 (3)'!E28," ",'List3 (3)'!F28,'List3 (3)'!G28,'List3 (3)'!H28,'List3 (3)'!I28,'List3 (3)'!J28,";",'List3 (3)'!K$2," ",'List3 (3)'!K28," - ",'List3 (3)'!D28," ks")</f>
        <v>MATICE M20;Materiál 8-A2A - 2464 ks</v>
      </c>
      <c r="E51" s="88" t="s">
        <v>288</v>
      </c>
      <c r="F51" s="90">
        <v>2464</v>
      </c>
      <c r="G51" s="91"/>
      <c r="H51" s="92">
        <f t="shared" si="3"/>
        <v>0</v>
      </c>
      <c r="I51" s="61"/>
    </row>
    <row r="52" spans="1:9" ht="12.75" customHeight="1" x14ac:dyDescent="0.2">
      <c r="A52" s="87">
        <v>41</v>
      </c>
      <c r="B52" s="88"/>
      <c r="C52" s="89"/>
      <c r="D52" s="105" t="str">
        <f>CONCATENATE('List3 (3)'!E29," ",'List3 (3)'!F29,'List3 (3)'!G29,'List3 (3)'!H29,'List3 (3)'!I29,'List3 (3)'!J29,";",'List3 (3)'!K$2," ",'List3 (3)'!K29," - ",'List3 (3)'!D29," ks")</f>
        <v>MATICE M24;Materiál 8-A2A - 3136 ks</v>
      </c>
      <c r="E52" s="88" t="s">
        <v>288</v>
      </c>
      <c r="F52" s="90">
        <v>3136</v>
      </c>
      <c r="G52" s="91"/>
      <c r="H52" s="92">
        <f t="shared" si="3"/>
        <v>0</v>
      </c>
      <c r="I52" s="61"/>
    </row>
    <row r="53" spans="1:9" ht="12.75" customHeight="1" x14ac:dyDescent="0.2">
      <c r="A53" s="87">
        <v>42</v>
      </c>
      <c r="B53" s="88"/>
      <c r="C53" s="89"/>
      <c r="D53" s="105" t="str">
        <f>CONCATENATE('List3 (3)'!E30," ",'List3 (3)'!F30,'List3 (3)'!G30,'List3 (3)'!H30,'List3 (3)'!I30,'List3 (3)'!J30,";",'List3 (3)'!K$2," ",'List3 (3)'!K30," - ",'List3 (3)'!D30," ks")</f>
        <v>MATICE M30;Materiál 8-A2A - 112 ks</v>
      </c>
      <c r="E53" s="88" t="s">
        <v>288</v>
      </c>
      <c r="F53" s="90">
        <v>112</v>
      </c>
      <c r="G53" s="91"/>
      <c r="H53" s="92">
        <f t="shared" si="3"/>
        <v>0</v>
      </c>
      <c r="I53" s="61"/>
    </row>
    <row r="54" spans="1:9" ht="12.75" customHeight="1" x14ac:dyDescent="0.2">
      <c r="A54" s="87">
        <v>43</v>
      </c>
      <c r="B54" s="88"/>
      <c r="C54" s="89"/>
      <c r="D54" s="105" t="str">
        <f>CONCATENATE('List3 (3)'!E31," ",'List3 (3)'!F31,'List3 (3)'!G31,'List3 (3)'!H31,'List3 (3)'!I31,'List3 (3)'!J31,";",'List3 (3)'!K$2," ",'List3 (3)'!K31," - ",'List3 (3)'!D31," ks")</f>
        <v>PODLOŽKA 12;Materiál 100 HV-A2A - 44 ks</v>
      </c>
      <c r="E54" s="88" t="s">
        <v>288</v>
      </c>
      <c r="F54" s="90">
        <v>44</v>
      </c>
      <c r="G54" s="91"/>
      <c r="H54" s="92">
        <f t="shared" si="3"/>
        <v>0</v>
      </c>
      <c r="I54" s="61"/>
    </row>
    <row r="55" spans="1:9" ht="12.75" customHeight="1" x14ac:dyDescent="0.2">
      <c r="A55" s="87">
        <v>44</v>
      </c>
      <c r="B55" s="88"/>
      <c r="C55" s="89"/>
      <c r="D55" s="105" t="str">
        <f>CONCATENATE('List3 (3)'!E32," ",'List3 (3)'!F32,'List3 (3)'!G32,'List3 (3)'!H32,'List3 (3)'!I32,'List3 (3)'!J32,";",'List3 (3)'!K$2," ",'List3 (3)'!K32," - ",'List3 (3)'!D32," ks")</f>
        <v>PODLOŽKA 16;Materiál 100 HV-A2A - 60 ks</v>
      </c>
      <c r="E55" s="88" t="s">
        <v>288</v>
      </c>
      <c r="F55" s="90">
        <v>60</v>
      </c>
      <c r="G55" s="91"/>
      <c r="H55" s="92">
        <f t="shared" si="3"/>
        <v>0</v>
      </c>
      <c r="I55" s="61"/>
    </row>
    <row r="56" spans="1:9" ht="12.75" customHeight="1" x14ac:dyDescent="0.2">
      <c r="A56" s="87">
        <v>45</v>
      </c>
      <c r="B56" s="88"/>
      <c r="C56" s="89"/>
      <c r="D56" s="105" t="str">
        <f>CONCATENATE('List3 (3)'!E33," ",'List3 (3)'!F33,'List3 (3)'!G33,'List3 (3)'!H33,'List3 (3)'!I33,'List3 (3)'!J33,";",'List3 (3)'!K$2," ",'List3 (3)'!K33," - ",'List3 (3)'!D33," ks")</f>
        <v>PODLOŽKA 20;Materiál 100 HV-A2A - 590 ks</v>
      </c>
      <c r="E56" s="88" t="s">
        <v>288</v>
      </c>
      <c r="F56" s="90">
        <v>590</v>
      </c>
      <c r="G56" s="91"/>
      <c r="H56" s="92">
        <f t="shared" si="3"/>
        <v>0</v>
      </c>
      <c r="I56" s="61"/>
    </row>
    <row r="57" spans="1:9" ht="12.75" customHeight="1" x14ac:dyDescent="0.2">
      <c r="A57" s="87">
        <v>46</v>
      </c>
      <c r="B57" s="88"/>
      <c r="C57" s="89"/>
      <c r="D57" s="105" t="str">
        <f>CONCATENATE('List3 (3)'!E34," ",'List3 (3)'!F34,'List3 (3)'!G34,'List3 (3)'!H34,'List3 (3)'!I34,'List3 (3)'!J34,";",'List3 (3)'!K$2," ",'List3 (3)'!K34," - ",'List3 (3)'!D34," ks")</f>
        <v>PODLOŽKA 30;Materiál 100 HV-A2A - 60 ks</v>
      </c>
      <c r="E57" s="88" t="s">
        <v>288</v>
      </c>
      <c r="F57" s="90">
        <v>60</v>
      </c>
      <c r="G57" s="91"/>
      <c r="H57" s="92">
        <f t="shared" si="3"/>
        <v>0</v>
      </c>
      <c r="I57" s="61"/>
    </row>
    <row r="58" spans="1:9" ht="12.75" customHeight="1" x14ac:dyDescent="0.2">
      <c r="A58" s="87">
        <v>47</v>
      </c>
      <c r="B58" s="88"/>
      <c r="C58" s="89"/>
      <c r="D58" s="105" t="str">
        <f>CONCATENATE('List3 (3)'!E35," ",'List3 (3)'!F35,'List3 (3)'!G35,'List3 (3)'!H35,'List3 (3)'!I35,'List3 (3)'!J35,";",'List3 (3)'!K$2," ",'List3 (3)'!K35," - ",'List3 (3)'!D35," ks")</f>
        <v>PODLOŽKA KLÍNOVÁ M12;Materiál 4.6-A2A - 40 ks</v>
      </c>
      <c r="E58" s="88" t="s">
        <v>288</v>
      </c>
      <c r="F58" s="90">
        <v>40</v>
      </c>
      <c r="G58" s="91"/>
      <c r="H58" s="92">
        <f t="shared" si="3"/>
        <v>0</v>
      </c>
      <c r="I58" s="61"/>
    </row>
    <row r="59" spans="1:9" ht="12.75" customHeight="1" x14ac:dyDescent="0.2">
      <c r="A59" s="87">
        <v>48</v>
      </c>
      <c r="B59" s="88"/>
      <c r="C59" s="89"/>
      <c r="D59" s="105" t="str">
        <f>CONCATENATE('List3 (3)'!E36," ",'List3 (3)'!F36,'List3 (3)'!G36,'List3 (3)'!H36,'List3 (3)'!I36,'List3 (3)'!J36,";",'List3 (3)'!K$2," ",'List3 (3)'!K36," - ",'List3 (3)'!D36," ks")</f>
        <v>PODLOŽKA KLÍNOVÁ M16;Materiál 4.6-A2A - 342 ks</v>
      </c>
      <c r="E59" s="88" t="s">
        <v>288</v>
      </c>
      <c r="F59" s="90">
        <v>342</v>
      </c>
      <c r="G59" s="91"/>
      <c r="H59" s="92">
        <f t="shared" si="3"/>
        <v>0</v>
      </c>
      <c r="I59" s="61"/>
    </row>
    <row r="60" spans="1:9" ht="12.75" customHeight="1" x14ac:dyDescent="0.2">
      <c r="A60" s="87">
        <v>49</v>
      </c>
      <c r="B60" s="88"/>
      <c r="C60" s="89"/>
      <c r="D60" s="105" t="str">
        <f>CONCATENATE('List3 (3)'!E37," ",'List3 (3)'!F37,'List3 (3)'!G37,'List3 (3)'!H37,'List3 (3)'!I37,'List3 (3)'!J37,";",'List3 (3)'!K$2," ",'List3 (3)'!K37," - ",'List3 (3)'!D37," ks")</f>
        <v>PODLOŽKA KLÍNOVÁ M20;Materiál 4.6-A2A - 644 ks</v>
      </c>
      <c r="E60" s="88" t="s">
        <v>288</v>
      </c>
      <c r="F60" s="90">
        <v>644</v>
      </c>
      <c r="G60" s="91"/>
      <c r="H60" s="92">
        <f t="shared" si="3"/>
        <v>0</v>
      </c>
      <c r="I60" s="61"/>
    </row>
    <row r="61" spans="1:9" ht="12.75" customHeight="1" x14ac:dyDescent="0.2">
      <c r="A61" s="87">
        <v>50</v>
      </c>
      <c r="B61" s="88"/>
      <c r="C61" s="89"/>
      <c r="D61" s="105" t="str">
        <f>CONCATENATE('List3 (3)'!E38," ",'List3 (3)'!F38,'List3 (3)'!G38,'List3 (3)'!H38,'List3 (3)'!I38,'List3 (3)'!J38,";",'List3 (3)'!K$2," ",'List3 (3)'!K38," - ",'List3 (3)'!D38," ks")</f>
        <v>PODLOŽKA KLÍNOVÁ M24;Materiál 4.6-A2A - 816 ks</v>
      </c>
      <c r="E61" s="88" t="s">
        <v>288</v>
      </c>
      <c r="F61" s="90">
        <v>816</v>
      </c>
      <c r="G61" s="91"/>
      <c r="H61" s="92">
        <f t="shared" si="3"/>
        <v>0</v>
      </c>
      <c r="I61" s="61"/>
    </row>
    <row r="62" spans="1:9" ht="12.75" customHeight="1" x14ac:dyDescent="0.2">
      <c r="A62" s="87">
        <v>51</v>
      </c>
      <c r="B62" s="88"/>
      <c r="C62" s="89"/>
      <c r="D62" s="105" t="str">
        <f>CONCATENATE('List3 (3)'!E39," ",'List3 (3)'!F39,'List3 (3)'!G39,'List3 (3)'!H39,'List3 (3)'!I39,'List3 (3)'!J39,";",'List3 (3)'!K$2," ",'List3 (3)'!K39," - ",'List3 (3)'!D39," ks")</f>
        <v>PODLOŽKA KLÍNOVÁ M30;Materiál 4.6-A2A - 60 ks</v>
      </c>
      <c r="E62" s="88" t="s">
        <v>288</v>
      </c>
      <c r="F62" s="90">
        <v>60</v>
      </c>
      <c r="G62" s="91"/>
      <c r="H62" s="92">
        <f t="shared" si="3"/>
        <v>0</v>
      </c>
      <c r="I62" s="61"/>
    </row>
    <row r="63" spans="1:9" ht="12.75" customHeight="1" x14ac:dyDescent="0.2">
      <c r="A63" s="87">
        <v>52</v>
      </c>
      <c r="B63" s="88"/>
      <c r="C63" s="89"/>
      <c r="D63" s="105" t="str">
        <f>CONCATENATE('List3 (3)'!E40," ",'List3 (3)'!F40,'List3 (3)'!G40,'List3 (3)'!H40,'List3 (3)'!I40,'List3 (3)'!J40,";",'List3 (3)'!K$2," ",'List3 (3)'!K40," - ",'List3 (3)'!D40," ks")</f>
        <v>ŠROUB M16x45;Materiál 8-A2A - 784 ks</v>
      </c>
      <c r="E63" s="88" t="s">
        <v>288</v>
      </c>
      <c r="F63" s="90">
        <v>784</v>
      </c>
      <c r="G63" s="91"/>
      <c r="H63" s="92">
        <f t="shared" si="3"/>
        <v>0</v>
      </c>
      <c r="I63" s="61"/>
    </row>
    <row r="64" spans="1:9" ht="12.75" customHeight="1" x14ac:dyDescent="0.2">
      <c r="A64" s="87">
        <v>53</v>
      </c>
      <c r="B64" s="88"/>
      <c r="C64" s="89"/>
      <c r="D64" s="105" t="str">
        <f>CONCATENATE('List3 (3)'!E41," ",'List3 (3)'!F41,'List3 (3)'!G41,'List3 (3)'!H41,'List3 (3)'!I41,'List3 (3)'!J41,";",'List3 (3)'!K$2," ",'List3 (3)'!K41," - ",'List3 (3)'!D41," ks")</f>
        <v>ŠROUB M20x55;Materiál 8-A2A - 1080 ks</v>
      </c>
      <c r="E64" s="88" t="s">
        <v>288</v>
      </c>
      <c r="F64" s="90">
        <v>1080</v>
      </c>
      <c r="G64" s="91"/>
      <c r="H64" s="92">
        <f t="shared" si="3"/>
        <v>0</v>
      </c>
      <c r="I64" s="61"/>
    </row>
    <row r="65" spans="1:9" ht="12.75" customHeight="1" x14ac:dyDescent="0.2">
      <c r="A65" s="87">
        <v>54</v>
      </c>
      <c r="B65" s="88"/>
      <c r="C65" s="89"/>
      <c r="D65" s="105" t="str">
        <f>CONCATENATE('List3 (3)'!E42," ",'List3 (3)'!F42,'List3 (3)'!G42,'List3 (3)'!H42,'List3 (3)'!I42,'List3 (3)'!J42,";",'List3 (3)'!K$2," ",'List3 (3)'!K42," - ",'List3 (3)'!D42," ks")</f>
        <v>ŠROUB M24x65;Materiál 8-A2A - 1504 ks</v>
      </c>
      <c r="E65" s="88" t="s">
        <v>288</v>
      </c>
      <c r="F65" s="90">
        <v>1504</v>
      </c>
      <c r="G65" s="91"/>
      <c r="H65" s="92">
        <f t="shared" si="3"/>
        <v>0</v>
      </c>
      <c r="I65" s="61"/>
    </row>
    <row r="66" spans="1:9" ht="12.75" customHeight="1" x14ac:dyDescent="0.2">
      <c r="A66" s="87">
        <v>55</v>
      </c>
      <c r="B66" s="88"/>
      <c r="C66" s="89"/>
      <c r="D66" s="105" t="str">
        <f>CONCATENATE('List3 (3)'!E43," ",'List3 (3)'!F43,'List3 (3)'!G43,'List3 (3)'!H43,'List3 (3)'!I43,'List3 (3)'!J43,";",'List3 (3)'!K$2," ",'List3 (3)'!K43," - ",'List3 (3)'!D43," ks")</f>
        <v>ŠROUB M30x200;Materiál 8 - 26 ks</v>
      </c>
      <c r="E66" s="88" t="s">
        <v>288</v>
      </c>
      <c r="F66" s="90">
        <v>26</v>
      </c>
      <c r="G66" s="91"/>
      <c r="H66" s="92">
        <f t="shared" si="3"/>
        <v>0</v>
      </c>
      <c r="I66" s="61"/>
    </row>
    <row r="67" spans="1:9" ht="12.75" customHeight="1" x14ac:dyDescent="0.2">
      <c r="A67" s="87">
        <v>56</v>
      </c>
      <c r="B67" s="88"/>
      <c r="C67" s="89"/>
      <c r="D67" s="105" t="str">
        <f>CONCATENATE('List3 (3)'!E44," ",'List3 (3)'!F44,'List3 (3)'!G44,'List3 (3)'!H44,'List3 (3)'!I44,'List3 (3)'!J44,";",'List3 (3)'!K$2," ",'List3 (3)'!K44," - ",'List3 (3)'!D44," ks")</f>
        <v>PODPĚRA KLUZNÁ DN 100;Materiál S235JR - 13 ks</v>
      </c>
      <c r="E67" s="88" t="s">
        <v>288</v>
      </c>
      <c r="F67" s="90">
        <v>13</v>
      </c>
      <c r="G67" s="91"/>
      <c r="H67" s="92">
        <f t="shared" si="3"/>
        <v>0</v>
      </c>
      <c r="I67" s="61"/>
    </row>
    <row r="68" spans="1:9" ht="12.75" customHeight="1" x14ac:dyDescent="0.2">
      <c r="A68" s="87">
        <v>57</v>
      </c>
      <c r="B68" s="88"/>
      <c r="C68" s="89"/>
      <c r="D68" s="105" t="str">
        <f>CONCATENATE('List3 (3)'!E45," ",'List3 (3)'!F45,'List3 (3)'!G45,'List3 (3)'!H45,'List3 (3)'!I45,'List3 (3)'!J45,";",'List3 (3)'!K$2," ",'List3 (3)'!K45," - ",'List3 (3)'!D45," ks")</f>
        <v>PODPĚRA KLUZNÁ DN 150;Materiál S235JR - 2 ks</v>
      </c>
      <c r="E68" s="88" t="s">
        <v>288</v>
      </c>
      <c r="F68" s="90">
        <v>2</v>
      </c>
      <c r="G68" s="91"/>
      <c r="H68" s="92">
        <f t="shared" si="3"/>
        <v>0</v>
      </c>
      <c r="I68" s="61"/>
    </row>
    <row r="69" spans="1:9" ht="12.75" customHeight="1" x14ac:dyDescent="0.2">
      <c r="A69" s="87">
        <v>58</v>
      </c>
      <c r="B69" s="88"/>
      <c r="C69" s="89"/>
      <c r="D69" s="105" t="str">
        <f>CONCATENATE('List3 (3)'!E46," ",'List3 (3)'!F46,'List3 (3)'!G46,'List3 (3)'!H46,'List3 (3)'!I46,'List3 (3)'!J46,";",'List3 (3)'!K$2," ",'List3 (3)'!K46," - ",'List3 (3)'!D46," ks")</f>
        <v>PODPĚRA KLUZNÁ DN 250;Materiál S235JR - 17 ks</v>
      </c>
      <c r="E69" s="88" t="s">
        <v>288</v>
      </c>
      <c r="F69" s="90">
        <v>17</v>
      </c>
      <c r="G69" s="91"/>
      <c r="H69" s="92">
        <f t="shared" si="3"/>
        <v>0</v>
      </c>
      <c r="I69" s="61"/>
    </row>
    <row r="70" spans="1:9" ht="12.75" customHeight="1" x14ac:dyDescent="0.2">
      <c r="A70" s="87">
        <v>59</v>
      </c>
      <c r="B70" s="88"/>
      <c r="C70" s="89"/>
      <c r="D70" s="105" t="str">
        <f>CONCATENATE('List3 (3)'!E47," ",'List3 (3)'!F47,'List3 (3)'!G47,'List3 (3)'!H47,'List3 (3)'!I47,'List3 (3)'!J47,";",'List3 (3)'!K$2," ",'List3 (3)'!K47," - ",'List3 (3)'!D47," ks")</f>
        <v>PODPĚRA KLUZNÁ DN 300;Materiál S235JR - 12 ks</v>
      </c>
      <c r="E70" s="88" t="s">
        <v>288</v>
      </c>
      <c r="F70" s="90">
        <v>12</v>
      </c>
      <c r="G70" s="91"/>
      <c r="H70" s="92">
        <f t="shared" si="3"/>
        <v>0</v>
      </c>
      <c r="I70" s="61"/>
    </row>
    <row r="71" spans="1:9" ht="12.75" customHeight="1" x14ac:dyDescent="0.2">
      <c r="A71" s="87">
        <v>60</v>
      </c>
      <c r="B71" s="88"/>
      <c r="C71" s="89"/>
      <c r="D71" s="105" t="str">
        <f>CONCATENATE('List3 (3)'!E48," ",'List3 (3)'!F48,'List3 (3)'!G48,'List3 (3)'!H48,'List3 (3)'!I48,'List3 (3)'!J48,";",'List3 (3)'!K$2," ",'List3 (3)'!K48," - ",'List3 (3)'!D48," ks")</f>
        <v>PODPĚRA KLUZNÁ DN 350;Materiál S235JR - 13 ks</v>
      </c>
      <c r="E71" s="88" t="s">
        <v>288</v>
      </c>
      <c r="F71" s="90">
        <v>13</v>
      </c>
      <c r="G71" s="91"/>
      <c r="H71" s="92">
        <f t="shared" si="3"/>
        <v>0</v>
      </c>
      <c r="I71" s="61"/>
    </row>
    <row r="72" spans="1:9" ht="12.75" customHeight="1" x14ac:dyDescent="0.2">
      <c r="A72" s="87">
        <v>61</v>
      </c>
      <c r="B72" s="88"/>
      <c r="C72" s="89"/>
      <c r="D72" s="105" t="str">
        <f>CONCATENATE('List3 (3)'!E49," ",'List3 (3)'!F49,'List3 (3)'!G49,'List3 (3)'!H49,'List3 (3)'!I49,'List3 (3)'!J49,";",'List3 (3)'!K$2," ",'List3 (3)'!K49," - ",'List3 (3)'!D49," ks")</f>
        <v>PODPĚRA KLUZNÁ S OSOVÝM VEDENÍM DN100;Materiál S235JR+NÁTĚR - 6 ks</v>
      </c>
      <c r="E72" s="88" t="s">
        <v>288</v>
      </c>
      <c r="F72" s="90">
        <v>6</v>
      </c>
      <c r="G72" s="91"/>
      <c r="H72" s="92">
        <f t="shared" si="3"/>
        <v>0</v>
      </c>
      <c r="I72" s="61"/>
    </row>
    <row r="73" spans="1:9" ht="12.75" customHeight="1" x14ac:dyDescent="0.2">
      <c r="A73" s="87">
        <v>62</v>
      </c>
      <c r="B73" s="88"/>
      <c r="C73" s="89"/>
      <c r="D73" s="105" t="str">
        <f>CONCATENATE('List3 (3)'!E50," ",'List3 (3)'!F50,'List3 (3)'!G50,'List3 (3)'!H50,'List3 (3)'!I50,'List3 (3)'!J50,";",'List3 (3)'!K$2," ",'List3 (3)'!K50," - ",'List3 (3)'!D50," ks")</f>
        <v>PODPĚRA KLUZNÁ S OSOVÝM VEDENÍM DN150;Materiál S235JR+NÁTĚR - 1 ks</v>
      </c>
      <c r="E73" s="88" t="s">
        <v>288</v>
      </c>
      <c r="F73" s="90">
        <v>1</v>
      </c>
      <c r="G73" s="91"/>
      <c r="H73" s="92">
        <f t="shared" si="3"/>
        <v>0</v>
      </c>
      <c r="I73" s="61"/>
    </row>
    <row r="74" spans="1:9" ht="12.75" customHeight="1" x14ac:dyDescent="0.2">
      <c r="A74" s="87">
        <v>63</v>
      </c>
      <c r="B74" s="88"/>
      <c r="C74" s="89"/>
      <c r="D74" s="105" t="str">
        <f>CONCATENATE('List3 (3)'!E51," ",'List3 (3)'!F51,'List3 (3)'!G51,'List3 (3)'!H51,'List3 (3)'!I51,'List3 (3)'!J51,";",'List3 (3)'!K$2," ",'List3 (3)'!K51," - ",'List3 (3)'!D51," ks")</f>
        <v>PODPĚRA KLUZNÁ S OSOVÝM VEDENÍM DN250;Materiál S235JR+NÁTĚR - 11 ks</v>
      </c>
      <c r="E74" s="88" t="s">
        <v>288</v>
      </c>
      <c r="F74" s="90">
        <v>11</v>
      </c>
      <c r="G74" s="91"/>
      <c r="H74" s="92">
        <f t="shared" si="3"/>
        <v>0</v>
      </c>
      <c r="I74" s="61"/>
    </row>
    <row r="75" spans="1:9" ht="12.75" customHeight="1" x14ac:dyDescent="0.2">
      <c r="A75" s="87">
        <v>64</v>
      </c>
      <c r="B75" s="88"/>
      <c r="C75" s="89"/>
      <c r="D75" s="105" t="str">
        <f>CONCATENATE('List3 (3)'!E52," ",'List3 (3)'!F52,'List3 (3)'!G52,'List3 (3)'!H52,'List3 (3)'!I52,'List3 (3)'!J52,";",'List3 (3)'!K$2," ",'List3 (3)'!K52," - ",'List3 (3)'!D52," ks")</f>
        <v>PODPĚRA KLUZNÁ S OSOVÝM VEDENÍM DN300;Materiál S235JR+NÁTĚR - 7 ks</v>
      </c>
      <c r="E75" s="88" t="s">
        <v>288</v>
      </c>
      <c r="F75" s="90">
        <v>7</v>
      </c>
      <c r="G75" s="91"/>
      <c r="H75" s="92">
        <f t="shared" si="3"/>
        <v>0</v>
      </c>
      <c r="I75" s="61"/>
    </row>
    <row r="76" spans="1:9" ht="12.75" customHeight="1" x14ac:dyDescent="0.2">
      <c r="A76" s="87">
        <v>65</v>
      </c>
      <c r="B76" s="88"/>
      <c r="C76" s="89"/>
      <c r="D76" s="105" t="str">
        <f>CONCATENATE('List3 (3)'!E53," ",'List3 (3)'!F53,'List3 (3)'!G53,'List3 (3)'!H53,'List3 (3)'!I53,'List3 (3)'!J53,";",'List3 (3)'!K$2," ",'List3 (3)'!K53," - ",'List3 (3)'!D53," ks")</f>
        <v>PODPĚRA KLUZNÁ S OSOVÝM VEDENÍM DN350;Materiál S235JR+NÁTĚR - 7 ks</v>
      </c>
      <c r="E76" s="88" t="s">
        <v>288</v>
      </c>
      <c r="F76" s="90">
        <v>7</v>
      </c>
      <c r="G76" s="91"/>
      <c r="H76" s="92">
        <f t="shared" si="3"/>
        <v>0</v>
      </c>
      <c r="I76" s="61"/>
    </row>
    <row r="77" spans="1:9" ht="12.75" customHeight="1" x14ac:dyDescent="0.2">
      <c r="A77" s="87">
        <v>66</v>
      </c>
      <c r="B77" s="88"/>
      <c r="C77" s="89"/>
      <c r="D77" s="105" t="str">
        <f>CONCATENATE('List3 (3)'!E54," ",'List3 (3)'!F54,'List3 (3)'!G54,'List3 (3)'!H54,'List3 (3)'!I54,'List3 (3)'!J54,";",'List3 (3)'!K$2," ",'List3 (3)'!K54," - ",'List3 (3)'!D54," ks")</f>
        <v>STOJAN KOTEVNÍ DN200;Materiál S235J2 - 32 ks</v>
      </c>
      <c r="E77" s="88" t="s">
        <v>288</v>
      </c>
      <c r="F77" s="90">
        <v>32</v>
      </c>
      <c r="G77" s="91"/>
      <c r="H77" s="92">
        <f t="shared" si="3"/>
        <v>0</v>
      </c>
      <c r="I77" s="61"/>
    </row>
    <row r="78" spans="1:9" ht="12.75" customHeight="1" x14ac:dyDescent="0.2">
      <c r="A78" s="87">
        <v>67</v>
      </c>
      <c r="B78" s="88"/>
      <c r="C78" s="89"/>
      <c r="D78" s="105" t="str">
        <f>CONCATENATE('List3 (3)'!E55," ",'List3 (3)'!F55,'List3 (3)'!G55,'List3 (3)'!H55,'List3 (3)'!I55,'List3 (3)'!J55,";",'List3 (3)'!K$2," ",'List3 (3)'!K55," - ",'List3 (3)'!D55," ks")</f>
        <v>STOJAN KOTEVNÍ DN300;Materiál S235J2 - 1 ks</v>
      </c>
      <c r="E78" s="88" t="s">
        <v>288</v>
      </c>
      <c r="F78" s="90">
        <v>1</v>
      </c>
      <c r="G78" s="91"/>
      <c r="H78" s="92">
        <f t="shared" si="3"/>
        <v>0</v>
      </c>
      <c r="I78" s="61"/>
    </row>
    <row r="79" spans="1:9" ht="12.75" customHeight="1" x14ac:dyDescent="0.2">
      <c r="A79" s="87">
        <v>68</v>
      </c>
      <c r="B79" s="88"/>
      <c r="C79" s="89"/>
      <c r="D79" s="105" t="str">
        <f>CONCATENATE('List3 (3)'!E56," ",'List3 (3)'!F56,'List3 (3)'!G56,'List3 (3)'!H56,'List3 (3)'!I56,'List3 (3)'!J56,";",'List3 (3)'!K$2," ",'List3 (3)'!K56," - ",'List3 (3)'!D56," ks")</f>
        <v>TŘMEN DN65;Materiál S235JR+POZINK. - 22 ks</v>
      </c>
      <c r="E79" s="88" t="s">
        <v>288</v>
      </c>
      <c r="F79" s="90">
        <v>22</v>
      </c>
      <c r="G79" s="91"/>
      <c r="H79" s="92">
        <f t="shared" si="3"/>
        <v>0</v>
      </c>
      <c r="I79" s="61"/>
    </row>
    <row r="80" spans="1:9" ht="12.75" customHeight="1" x14ac:dyDescent="0.2">
      <c r="A80" s="87">
        <v>69</v>
      </c>
      <c r="B80" s="88"/>
      <c r="C80" s="89"/>
      <c r="D80" s="105" t="str">
        <f>CONCATENATE('List3 (3)'!E57," ",'List3 (3)'!F57,'List3 (3)'!G57,'List3 (3)'!H57,'List3 (3)'!I57,'List3 (3)'!J57,";",'List3 (3)'!K$2," ",'List3 (3)'!K57," - ",'List3 (3)'!D57," ks")</f>
        <v>TŘMEN DN100;Materiál S235JR+POZINK. - 171 ks</v>
      </c>
      <c r="E80" s="88" t="s">
        <v>288</v>
      </c>
      <c r="F80" s="90">
        <v>171</v>
      </c>
      <c r="G80" s="91"/>
      <c r="H80" s="92">
        <f t="shared" si="3"/>
        <v>0</v>
      </c>
      <c r="I80" s="61"/>
    </row>
    <row r="81" spans="1:9" ht="12.75" customHeight="1" x14ac:dyDescent="0.2">
      <c r="A81" s="87">
        <v>70</v>
      </c>
      <c r="B81" s="88"/>
      <c r="C81" s="89"/>
      <c r="D81" s="105" t="str">
        <f>CONCATENATE('List3 (3)'!E58," ",'List3 (3)'!F58,'List3 (3)'!G58,'List3 (3)'!H58,'List3 (3)'!I58,'List3 (3)'!J58,";",'List3 (3)'!K$2," ",'List3 (3)'!K58," - ",'List3 (3)'!D58," ks")</f>
        <v>TŘMEN DN150;Materiál S235JR+POZINK. - 51 ks</v>
      </c>
      <c r="E81" s="88" t="s">
        <v>288</v>
      </c>
      <c r="F81" s="90">
        <v>51</v>
      </c>
      <c r="G81" s="91"/>
      <c r="H81" s="92">
        <f t="shared" si="3"/>
        <v>0</v>
      </c>
      <c r="I81" s="61"/>
    </row>
    <row r="82" spans="1:9" ht="12.75" customHeight="1" x14ac:dyDescent="0.2">
      <c r="A82" s="87">
        <v>71</v>
      </c>
      <c r="B82" s="88"/>
      <c r="C82" s="89"/>
      <c r="D82" s="105" t="str">
        <f>CONCATENATE('List3 (3)'!E59," ",'List3 (3)'!F59,'List3 (3)'!G59,'List3 (3)'!H59,'List3 (3)'!I59,'List3 (3)'!J59,";",'List3 (3)'!K$2," ",'List3 (3)'!K59," - ",'List3 (3)'!D59," ks")</f>
        <v>TŘMEN DN200;Materiál S235JR+POZINK. - 108 ks</v>
      </c>
      <c r="E82" s="88" t="s">
        <v>288</v>
      </c>
      <c r="F82" s="90">
        <v>108</v>
      </c>
      <c r="G82" s="91"/>
      <c r="H82" s="92">
        <f t="shared" si="3"/>
        <v>0</v>
      </c>
      <c r="I82" s="61"/>
    </row>
    <row r="83" spans="1:9" ht="12.75" customHeight="1" x14ac:dyDescent="0.2">
      <c r="A83" s="87">
        <v>72</v>
      </c>
      <c r="B83" s="88"/>
      <c r="C83" s="89"/>
      <c r="D83" s="105" t="str">
        <f>CONCATENATE('List3 (3)'!E60," ",'List3 (3)'!F60,'List3 (3)'!G60,'List3 (3)'!H60,'List3 (3)'!I60,'List3 (3)'!J60,";",'List3 (3)'!K$2," ",'List3 (3)'!K60," - ",'List3 (3)'!D60," ks")</f>
        <v>TŘMEN DN250;Materiál S235JR+POZINK. - 207 ks</v>
      </c>
      <c r="E83" s="88" t="s">
        <v>288</v>
      </c>
      <c r="F83" s="90">
        <v>207</v>
      </c>
      <c r="G83" s="91"/>
      <c r="H83" s="92">
        <f t="shared" si="3"/>
        <v>0</v>
      </c>
      <c r="I83" s="61"/>
    </row>
    <row r="84" spans="1:9" ht="12.75" customHeight="1" x14ac:dyDescent="0.2">
      <c r="A84" s="87">
        <v>73</v>
      </c>
      <c r="B84" s="88"/>
      <c r="C84" s="89"/>
      <c r="D84" s="105" t="str">
        <f>CONCATENATE('List3 (3)'!E61," ",'List3 (3)'!F61,'List3 (3)'!G61,'List3 (3)'!H61,'List3 (3)'!I61,'List3 (3)'!J61,";",'List3 (3)'!K$2," ",'List3 (3)'!K61," - ",'List3 (3)'!D61," ks")</f>
        <v>TŘMEN DN300;Materiál S235JR+POZINK. - 235 ks</v>
      </c>
      <c r="E84" s="88" t="s">
        <v>288</v>
      </c>
      <c r="F84" s="90">
        <v>235</v>
      </c>
      <c r="G84" s="91"/>
      <c r="H84" s="92">
        <f t="shared" si="3"/>
        <v>0</v>
      </c>
      <c r="I84" s="61"/>
    </row>
    <row r="85" spans="1:9" ht="12.75" customHeight="1" x14ac:dyDescent="0.2">
      <c r="A85" s="87">
        <v>74</v>
      </c>
      <c r="B85" s="88"/>
      <c r="C85" s="89"/>
      <c r="D85" s="105" t="str">
        <f>CONCATENATE('List3 (3)'!E62," ",'List3 (3)'!F62,'List3 (3)'!G62,'List3 (3)'!H62,'List3 (3)'!I62,'List3 (3)'!J62,";",'List3 (3)'!K$2," ",'List3 (3)'!K62," - ",'List3 (3)'!D62," ks")</f>
        <v>TŘMEN DN350;Materiál S235JR+POZINK. - 153 ks</v>
      </c>
      <c r="E85" s="88" t="s">
        <v>288</v>
      </c>
      <c r="F85" s="90">
        <v>153</v>
      </c>
      <c r="G85" s="91"/>
      <c r="H85" s="92">
        <f t="shared" si="3"/>
        <v>0</v>
      </c>
      <c r="I85" s="61"/>
    </row>
    <row r="86" spans="1:9" ht="12.75" customHeight="1" x14ac:dyDescent="0.2">
      <c r="A86" s="87">
        <v>75</v>
      </c>
      <c r="B86" s="88"/>
      <c r="C86" s="89"/>
      <c r="D86" s="105" t="str">
        <f>CONCATENATE('List3 (3)'!E63," ",'List3 (3)'!F63,'List3 (3)'!G63,'List3 (3)'!H63,'List3 (3)'!I63,'List3 (3)'!J63,";",'List3 (3)'!K$2," ",'List3 (3)'!K63," - ",'List3 (3)'!D63," ks")</f>
        <v>TŘMEN DN400;Materiál S235JR+POZINK. - 30 ks</v>
      </c>
      <c r="E86" s="88" t="s">
        <v>288</v>
      </c>
      <c r="F86" s="90">
        <v>30</v>
      </c>
      <c r="G86" s="91"/>
      <c r="H86" s="92">
        <f t="shared" si="3"/>
        <v>0</v>
      </c>
      <c r="I86" s="61"/>
    </row>
    <row r="87" spans="1:9" ht="12.75" customHeight="1" x14ac:dyDescent="0.2">
      <c r="A87" s="87">
        <v>76</v>
      </c>
      <c r="B87" s="88"/>
      <c r="C87" s="89"/>
      <c r="D87" s="105" t="str">
        <f>CONCATENATE('List3 (3)'!E64," ",'List3 (3)'!F64,'List3 (3)'!G64,'List3 (3)'!H64,'List3 (3)'!I64,'List3 (3)'!J64,";"," - ",'List3 (3)'!D64," ks")</f>
        <v>CHEMICKÁ PATRONA ; - 106 ks</v>
      </c>
      <c r="E87" s="88" t="s">
        <v>288</v>
      </c>
      <c r="F87" s="90">
        <v>106</v>
      </c>
      <c r="G87" s="91"/>
      <c r="H87" s="92">
        <f t="shared" si="3"/>
        <v>0</v>
      </c>
      <c r="I87" s="61"/>
    </row>
    <row r="88" spans="1:9" ht="12.75" customHeight="1" x14ac:dyDescent="0.2">
      <c r="A88" s="87">
        <v>77</v>
      </c>
      <c r="B88" s="88"/>
      <c r="C88" s="89"/>
      <c r="D88" s="105" t="str">
        <f>CONCATENATE('List3 (3)'!E65," ",'List3 (3)'!F65,'List3 (3)'!G65,'List3 (3)'!H65,'List3 (3)'!I65,'List3 (3)'!J65,";"," - ",'List3 (3)'!D65," ks")</f>
        <v>TĚSNĚNÍ TYP GP-B DN100www.tesneni-systemy.cz; - 3 ks</v>
      </c>
      <c r="E88" s="88" t="s">
        <v>288</v>
      </c>
      <c r="F88" s="90">
        <v>3</v>
      </c>
      <c r="G88" s="91"/>
      <c r="H88" s="92">
        <f t="shared" si="3"/>
        <v>0</v>
      </c>
      <c r="I88" s="61"/>
    </row>
    <row r="89" spans="1:9" ht="12.75" customHeight="1" x14ac:dyDescent="0.2">
      <c r="A89" s="87">
        <v>78</v>
      </c>
      <c r="B89" s="88"/>
      <c r="C89" s="89"/>
      <c r="D89" s="105" t="str">
        <f>CONCATENATE('List3 (3)'!E66," ",'List3 (3)'!F66,'List3 (3)'!G66,'List3 (3)'!H66,'List3 (3)'!I66,'List3 (3)'!J66,";"," - ",'List3 (3)'!D66," ks")</f>
        <v>TĚSNĚNÍ TYP GP-B DN150www.tesneni-systemy.cz; - 1 ks</v>
      </c>
      <c r="E89" s="88" t="s">
        <v>288</v>
      </c>
      <c r="F89" s="90">
        <v>1</v>
      </c>
      <c r="G89" s="91"/>
      <c r="H89" s="92">
        <f t="shared" si="3"/>
        <v>0</v>
      </c>
      <c r="I89" s="61"/>
    </row>
    <row r="90" spans="1:9" ht="12.75" customHeight="1" x14ac:dyDescent="0.2">
      <c r="A90" s="87">
        <v>79</v>
      </c>
      <c r="B90" s="88"/>
      <c r="C90" s="89"/>
      <c r="D90" s="105" t="str">
        <f>CONCATENATE('List3 (3)'!E67," ",'List3 (3)'!F67,'List3 (3)'!G67,'List3 (3)'!H67,'List3 (3)'!I67,'List3 (3)'!J67,";"," - ",'List3 (3)'!D67," ks")</f>
        <v>TĚSNĚNÍ TYP GP-B DN250www.tesneni-systemy.cz; - 1 ks</v>
      </c>
      <c r="E90" s="88" t="s">
        <v>288</v>
      </c>
      <c r="F90" s="90">
        <v>1</v>
      </c>
      <c r="G90" s="91"/>
      <c r="H90" s="92">
        <f t="shared" si="3"/>
        <v>0</v>
      </c>
      <c r="I90" s="61"/>
    </row>
    <row r="91" spans="1:9" ht="12.75" customHeight="1" x14ac:dyDescent="0.2">
      <c r="A91" s="93">
        <v>80</v>
      </c>
      <c r="B91" s="94"/>
      <c r="C91" s="95"/>
      <c r="D91" s="106" t="str">
        <f>CONCATENATE('List3 (3)'!E68," ",'List3 (3)'!F68,'List3 (3)'!G68,'List3 (3)'!H68,'List3 (3)'!I68,'List3 (3)'!J68,";"," - ",'List3 (3)'!D68," ks")</f>
        <v>TĚSNĚNÍ TYP GP-B DN300www.tesneni-systemy.cz; - 4 ks</v>
      </c>
      <c r="E91" s="88" t="s">
        <v>288</v>
      </c>
      <c r="F91" s="96">
        <v>4</v>
      </c>
      <c r="G91" s="97"/>
      <c r="H91" s="92">
        <f t="shared" ref="H91" si="4">G91*F91</f>
        <v>0</v>
      </c>
      <c r="I91" s="61"/>
    </row>
    <row r="92" spans="1:9" ht="12.6" customHeight="1" x14ac:dyDescent="0.2">
      <c r="B92" s="62"/>
      <c r="C92" s="63" t="s">
        <v>206</v>
      </c>
      <c r="D92" s="51" t="s">
        <v>209</v>
      </c>
      <c r="E92" s="63"/>
      <c r="F92" s="64"/>
      <c r="G92" s="65"/>
      <c r="H92" s="65">
        <f>SUM(H12:H25)</f>
        <v>58428</v>
      </c>
    </row>
    <row r="93" spans="1:9" ht="12.75" customHeight="1" x14ac:dyDescent="0.2">
      <c r="B93" s="66"/>
      <c r="C93" s="67"/>
      <c r="D93" s="68" t="s">
        <v>207</v>
      </c>
      <c r="E93" s="67"/>
      <c r="F93" s="69"/>
      <c r="G93" s="70"/>
      <c r="H93" s="70"/>
    </row>
    <row r="94" spans="1:9" ht="20.100000000000001" customHeight="1" x14ac:dyDescent="0.2">
      <c r="A94" s="71"/>
      <c r="B94" s="72"/>
      <c r="C94" s="73"/>
      <c r="D94" s="101" t="s">
        <v>262</v>
      </c>
      <c r="E94" s="102"/>
      <c r="F94" s="103"/>
      <c r="G94" s="104"/>
      <c r="H94" s="104">
        <f>H92</f>
        <v>58428</v>
      </c>
    </row>
    <row r="96" spans="1:9" x14ac:dyDescent="0.2">
      <c r="D96" s="45" t="s">
        <v>263</v>
      </c>
    </row>
    <row r="97" spans="1:8" x14ac:dyDescent="0.2">
      <c r="A97" s="54">
        <v>81</v>
      </c>
      <c r="B97" s="55"/>
      <c r="C97" s="56"/>
      <c r="D97" s="57" t="s">
        <v>264</v>
      </c>
      <c r="E97" s="56"/>
      <c r="F97" s="58"/>
      <c r="G97" s="59"/>
      <c r="H97" s="60"/>
    </row>
    <row r="98" spans="1:8" x14ac:dyDescent="0.2">
      <c r="A98" s="54">
        <v>82</v>
      </c>
      <c r="B98" s="55"/>
      <c r="C98" s="56"/>
      <c r="D98" s="57" t="s">
        <v>265</v>
      </c>
      <c r="E98" s="56"/>
      <c r="F98" s="58"/>
      <c r="G98" s="59"/>
      <c r="H98" s="60"/>
    </row>
    <row r="99" spans="1:8" ht="20.100000000000001" customHeight="1" x14ac:dyDescent="0.2">
      <c r="A99" s="54">
        <v>83</v>
      </c>
      <c r="B99" s="55"/>
      <c r="C99" s="56"/>
      <c r="D99" s="57" t="s">
        <v>266</v>
      </c>
      <c r="E99" s="56"/>
      <c r="F99" s="58"/>
      <c r="G99" s="59"/>
      <c r="H99" s="60"/>
    </row>
    <row r="100" spans="1:8" x14ac:dyDescent="0.2">
      <c r="A100" s="54">
        <v>84</v>
      </c>
      <c r="B100" s="55"/>
      <c r="C100" s="56"/>
      <c r="D100" s="57" t="s">
        <v>267</v>
      </c>
      <c r="E100" s="56"/>
      <c r="F100" s="58"/>
      <c r="G100" s="59"/>
      <c r="H100" s="60"/>
    </row>
    <row r="101" spans="1:8" x14ac:dyDescent="0.2">
      <c r="A101" s="54">
        <v>85</v>
      </c>
      <c r="B101" s="55"/>
      <c r="C101" s="56"/>
      <c r="D101" s="57" t="s">
        <v>268</v>
      </c>
      <c r="E101" s="56"/>
      <c r="F101" s="58"/>
      <c r="G101" s="59"/>
      <c r="H101" s="60"/>
    </row>
    <row r="102" spans="1:8" x14ac:dyDescent="0.2">
      <c r="D102" s="45" t="s">
        <v>263</v>
      </c>
      <c r="H102" s="70">
        <f>SUM(H97:H101)</f>
        <v>0</v>
      </c>
    </row>
    <row r="104" spans="1:8" ht="20.100000000000001" customHeight="1" x14ac:dyDescent="0.2">
      <c r="A104" s="71"/>
      <c r="B104" s="72"/>
      <c r="C104" s="73"/>
      <c r="D104" s="74" t="s">
        <v>269</v>
      </c>
      <c r="E104" s="73"/>
      <c r="F104" s="75"/>
      <c r="G104" s="76"/>
      <c r="H104" s="76">
        <f>H94+H102</f>
        <v>58428</v>
      </c>
    </row>
  </sheetData>
  <mergeCells count="1">
    <mergeCell ref="G7:H7"/>
  </mergeCells>
  <pageMargins left="0.78740157480314954" right="0.78740157480314954" top="0.78740157480314954" bottom="0.78740157480314954" header="0.5" footer="0.5"/>
  <pageSetup scale="74" orientation="portrait" horizontalDpi="4294967293" r:id="rId1"/>
  <headerFooter alignWithMargins="0">
    <oddFooter>&amp;L&amp;6Zpracováno systémem KROS, tel. 02/717 512 84&amp;C&amp;"Arial CE"&amp;7  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7A0F4-3303-42F5-897B-D9001AC7C7FA}">
  <dimension ref="A1:S213"/>
  <sheetViews>
    <sheetView topLeftCell="A50" workbookViewId="0">
      <selection activeCell="B94" sqref="B94"/>
    </sheetView>
  </sheetViews>
  <sheetFormatPr defaultRowHeight="12.75" x14ac:dyDescent="0.2"/>
  <cols>
    <col min="1" max="1" width="14.85546875" bestFit="1" customWidth="1"/>
    <col min="2" max="2" width="6" style="79" bestFit="1" customWidth="1"/>
    <col min="3" max="3" width="16.28515625" bestFit="1" customWidth="1"/>
    <col min="4" max="4" width="23.28515625" bestFit="1" customWidth="1"/>
    <col min="5" max="5" width="14.28515625" bestFit="1" customWidth="1"/>
    <col min="6" max="6" width="4.42578125" bestFit="1" customWidth="1"/>
    <col min="7" max="7" width="23.28515625" bestFit="1" customWidth="1"/>
    <col min="8" max="8" width="10.5703125" bestFit="1" customWidth="1"/>
    <col min="10" max="10" width="7.85546875" bestFit="1" customWidth="1"/>
    <col min="12" max="12" width="5.5703125" bestFit="1" customWidth="1"/>
    <col min="13" max="13" width="7.140625" bestFit="1" customWidth="1"/>
    <col min="14" max="14" width="12.85546875" bestFit="1" customWidth="1"/>
    <col min="15" max="15" width="15.7109375" bestFit="1" customWidth="1"/>
    <col min="16" max="16" width="17.5703125" bestFit="1" customWidth="1"/>
    <col min="17" max="17" width="59" bestFit="1" customWidth="1"/>
    <col min="18" max="18" width="13.7109375" bestFit="1" customWidth="1"/>
  </cols>
  <sheetData>
    <row r="1" spans="1:19" x14ac:dyDescent="0.2">
      <c r="A1" s="77" t="s">
        <v>22</v>
      </c>
      <c r="B1" s="78" t="s">
        <v>23</v>
      </c>
      <c r="C1" s="77" t="s">
        <v>24</v>
      </c>
      <c r="D1" s="77"/>
      <c r="E1" s="77"/>
      <c r="F1" s="77" t="s">
        <v>25</v>
      </c>
      <c r="G1" s="77" t="s">
        <v>26</v>
      </c>
      <c r="H1" s="77"/>
      <c r="I1" s="77"/>
      <c r="J1" s="77"/>
      <c r="K1" s="77"/>
      <c r="L1" s="77"/>
      <c r="M1" s="77"/>
      <c r="N1" s="77" t="s">
        <v>27</v>
      </c>
      <c r="O1" s="77" t="s">
        <v>28</v>
      </c>
      <c r="P1" s="77"/>
      <c r="Q1" s="77" t="s">
        <v>29</v>
      </c>
      <c r="R1" s="77" t="s">
        <v>30</v>
      </c>
      <c r="S1" s="77"/>
    </row>
    <row r="2" spans="1:19" x14ac:dyDescent="0.2">
      <c r="B2" s="79" t="s">
        <v>23</v>
      </c>
      <c r="C2" t="s">
        <v>212</v>
      </c>
      <c r="D2" t="s">
        <v>213</v>
      </c>
      <c r="E2" t="s">
        <v>214</v>
      </c>
      <c r="F2" t="s">
        <v>25</v>
      </c>
      <c r="G2" t="s">
        <v>32</v>
      </c>
      <c r="H2" t="s">
        <v>33</v>
      </c>
      <c r="J2" t="s">
        <v>34</v>
      </c>
      <c r="L2" t="s">
        <v>35</v>
      </c>
      <c r="M2" t="s">
        <v>36</v>
      </c>
      <c r="N2" t="s">
        <v>27</v>
      </c>
      <c r="O2" t="s">
        <v>28</v>
      </c>
      <c r="P2" t="s">
        <v>215</v>
      </c>
      <c r="Q2" t="s">
        <v>29</v>
      </c>
      <c r="R2" t="s">
        <v>37</v>
      </c>
    </row>
    <row r="3" spans="1:19" x14ac:dyDescent="0.2">
      <c r="A3" t="s">
        <v>101</v>
      </c>
      <c r="B3" s="79" t="s">
        <v>31</v>
      </c>
      <c r="Q3" t="s">
        <v>38</v>
      </c>
    </row>
    <row r="4" spans="1:19" x14ac:dyDescent="0.2">
      <c r="A4" t="s">
        <v>101</v>
      </c>
      <c r="B4" s="79">
        <v>1</v>
      </c>
      <c r="F4">
        <v>2</v>
      </c>
      <c r="G4" t="s">
        <v>39</v>
      </c>
      <c r="H4" t="s">
        <v>40</v>
      </c>
      <c r="N4" t="s">
        <v>41</v>
      </c>
      <c r="O4" t="s">
        <v>42</v>
      </c>
      <c r="Q4" t="s">
        <v>43</v>
      </c>
      <c r="R4">
        <v>0.28000000000000003</v>
      </c>
    </row>
    <row r="5" spans="1:19" x14ac:dyDescent="0.2">
      <c r="A5" t="s">
        <v>101</v>
      </c>
      <c r="B5" s="79">
        <v>2</v>
      </c>
      <c r="F5">
        <v>8</v>
      </c>
      <c r="G5" t="s">
        <v>44</v>
      </c>
      <c r="H5" t="s">
        <v>45</v>
      </c>
      <c r="N5" t="s">
        <v>46</v>
      </c>
      <c r="O5" t="s">
        <v>47</v>
      </c>
      <c r="Q5" t="s">
        <v>48</v>
      </c>
      <c r="R5">
        <v>1.43E-2</v>
      </c>
    </row>
    <row r="6" spans="1:19" x14ac:dyDescent="0.2">
      <c r="A6" t="s">
        <v>101</v>
      </c>
      <c r="B6" s="79">
        <v>3</v>
      </c>
      <c r="F6">
        <v>4</v>
      </c>
      <c r="G6" t="s">
        <v>49</v>
      </c>
      <c r="H6">
        <v>12</v>
      </c>
      <c r="N6" t="s">
        <v>50</v>
      </c>
      <c r="O6" t="s">
        <v>51</v>
      </c>
      <c r="Q6" t="s">
        <v>48</v>
      </c>
      <c r="R6">
        <v>6.0699999999999999E-3</v>
      </c>
    </row>
    <row r="7" spans="1:19" x14ac:dyDescent="0.2">
      <c r="A7" t="s">
        <v>101</v>
      </c>
      <c r="B7" s="79" t="s">
        <v>31</v>
      </c>
      <c r="Q7" t="s">
        <v>52</v>
      </c>
    </row>
    <row r="8" spans="1:19" x14ac:dyDescent="0.2">
      <c r="A8" t="s">
        <v>101</v>
      </c>
      <c r="B8" s="79" t="s">
        <v>53</v>
      </c>
      <c r="F8">
        <v>3</v>
      </c>
      <c r="G8" t="s">
        <v>54</v>
      </c>
      <c r="H8" t="s">
        <v>55</v>
      </c>
      <c r="N8" t="s">
        <v>41</v>
      </c>
      <c r="O8" t="s">
        <v>42</v>
      </c>
      <c r="Q8" t="s">
        <v>43</v>
      </c>
      <c r="R8">
        <v>1.86</v>
      </c>
    </row>
    <row r="9" spans="1:19" x14ac:dyDescent="0.2">
      <c r="A9" t="s">
        <v>101</v>
      </c>
      <c r="B9" s="79" t="s">
        <v>56</v>
      </c>
      <c r="F9">
        <v>12</v>
      </c>
      <c r="G9" t="s">
        <v>44</v>
      </c>
      <c r="H9" t="s">
        <v>57</v>
      </c>
      <c r="N9" t="s">
        <v>46</v>
      </c>
      <c r="O9" t="s">
        <v>47</v>
      </c>
      <c r="Q9" t="s">
        <v>48</v>
      </c>
      <c r="R9">
        <v>6.7599999999999993E-2</v>
      </c>
    </row>
    <row r="10" spans="1:19" x14ac:dyDescent="0.2">
      <c r="A10" t="s">
        <v>101</v>
      </c>
      <c r="B10" s="79" t="s">
        <v>58</v>
      </c>
      <c r="F10">
        <v>6</v>
      </c>
      <c r="G10" t="s">
        <v>49</v>
      </c>
      <c r="H10">
        <v>20</v>
      </c>
      <c r="N10" t="s">
        <v>50</v>
      </c>
      <c r="O10" t="s">
        <v>51</v>
      </c>
      <c r="Q10" t="s">
        <v>48</v>
      </c>
      <c r="R10">
        <v>1.6400000000000001E-2</v>
      </c>
    </row>
    <row r="11" spans="1:19" x14ac:dyDescent="0.2">
      <c r="A11" t="s">
        <v>101</v>
      </c>
      <c r="B11" s="79" t="s">
        <v>31</v>
      </c>
      <c r="Q11" t="s">
        <v>59</v>
      </c>
    </row>
    <row r="12" spans="1:19" x14ac:dyDescent="0.2">
      <c r="A12" t="s">
        <v>101</v>
      </c>
      <c r="B12" s="79" t="s">
        <v>60</v>
      </c>
      <c r="F12">
        <v>5</v>
      </c>
      <c r="G12" t="s">
        <v>39</v>
      </c>
      <c r="H12" t="s">
        <v>61</v>
      </c>
      <c r="N12" t="s">
        <v>41</v>
      </c>
      <c r="O12" t="s">
        <v>42</v>
      </c>
      <c r="Q12" t="s">
        <v>43</v>
      </c>
      <c r="R12">
        <v>2.25</v>
      </c>
    </row>
    <row r="13" spans="1:19" x14ac:dyDescent="0.2">
      <c r="A13" t="s">
        <v>101</v>
      </c>
      <c r="B13" s="79" t="s">
        <v>62</v>
      </c>
      <c r="F13">
        <v>20</v>
      </c>
      <c r="G13" t="s">
        <v>44</v>
      </c>
      <c r="H13" t="s">
        <v>57</v>
      </c>
      <c r="N13" t="s">
        <v>46</v>
      </c>
      <c r="O13" t="s">
        <v>47</v>
      </c>
      <c r="Q13" t="s">
        <v>48</v>
      </c>
      <c r="R13">
        <v>6.7599999999999993E-2</v>
      </c>
    </row>
    <row r="14" spans="1:19" x14ac:dyDescent="0.2">
      <c r="A14" t="s">
        <v>101</v>
      </c>
      <c r="B14" s="79" t="s">
        <v>63</v>
      </c>
      <c r="F14">
        <v>10</v>
      </c>
      <c r="G14" t="s">
        <v>49</v>
      </c>
      <c r="H14">
        <v>20</v>
      </c>
      <c r="N14" t="s">
        <v>50</v>
      </c>
      <c r="O14" t="s">
        <v>51</v>
      </c>
      <c r="Q14" t="s">
        <v>48</v>
      </c>
      <c r="R14">
        <v>1.6400000000000001E-2</v>
      </c>
    </row>
    <row r="15" spans="1:19" x14ac:dyDescent="0.2">
      <c r="A15" t="s">
        <v>101</v>
      </c>
      <c r="B15" s="79" t="s">
        <v>31</v>
      </c>
      <c r="Q15" t="s">
        <v>64</v>
      </c>
    </row>
    <row r="16" spans="1:19" x14ac:dyDescent="0.2">
      <c r="A16" t="s">
        <v>101</v>
      </c>
      <c r="B16" s="79">
        <v>4</v>
      </c>
      <c r="F16">
        <v>3</v>
      </c>
      <c r="G16" t="s">
        <v>65</v>
      </c>
      <c r="H16" t="s">
        <v>66</v>
      </c>
      <c r="Q16" t="s">
        <v>67</v>
      </c>
    </row>
    <row r="17" spans="1:18" x14ac:dyDescent="0.2">
      <c r="A17" t="s">
        <v>101</v>
      </c>
      <c r="B17" s="79">
        <v>5</v>
      </c>
      <c r="F17">
        <v>1</v>
      </c>
      <c r="G17" t="s">
        <v>65</v>
      </c>
      <c r="H17" t="s">
        <v>68</v>
      </c>
      <c r="Q17" t="s">
        <v>67</v>
      </c>
    </row>
    <row r="18" spans="1:18" x14ac:dyDescent="0.2">
      <c r="A18" t="s">
        <v>101</v>
      </c>
      <c r="B18" s="79">
        <v>6</v>
      </c>
      <c r="F18">
        <v>1</v>
      </c>
      <c r="G18" t="s">
        <v>65</v>
      </c>
      <c r="H18" t="s">
        <v>61</v>
      </c>
      <c r="Q18" t="s">
        <v>67</v>
      </c>
    </row>
    <row r="19" spans="1:18" x14ac:dyDescent="0.2">
      <c r="A19" t="s">
        <v>101</v>
      </c>
      <c r="B19" s="79">
        <v>7</v>
      </c>
      <c r="F19">
        <v>4</v>
      </c>
      <c r="G19" t="s">
        <v>65</v>
      </c>
      <c r="H19" t="s">
        <v>69</v>
      </c>
      <c r="Q19" t="s">
        <v>67</v>
      </c>
    </row>
    <row r="20" spans="1:18" x14ac:dyDescent="0.2">
      <c r="A20" t="s">
        <v>101</v>
      </c>
      <c r="B20" s="79" t="s">
        <v>31</v>
      </c>
      <c r="Q20" t="s">
        <v>70</v>
      </c>
    </row>
    <row r="21" spans="1:18" x14ac:dyDescent="0.2">
      <c r="A21" t="s">
        <v>101</v>
      </c>
      <c r="B21" s="79" t="s">
        <v>71</v>
      </c>
      <c r="F21">
        <v>30</v>
      </c>
      <c r="G21" t="s">
        <v>39</v>
      </c>
      <c r="H21" t="s">
        <v>72</v>
      </c>
      <c r="N21" t="s">
        <v>73</v>
      </c>
      <c r="O21" t="s">
        <v>42</v>
      </c>
      <c r="Q21" t="s">
        <v>43</v>
      </c>
      <c r="R21">
        <v>7.8</v>
      </c>
    </row>
    <row r="22" spans="1:18" x14ac:dyDescent="0.2">
      <c r="A22" t="s">
        <v>101</v>
      </c>
      <c r="B22" s="79" t="s">
        <v>74</v>
      </c>
      <c r="F22">
        <v>60</v>
      </c>
      <c r="G22" t="s">
        <v>44</v>
      </c>
      <c r="H22" t="s">
        <v>75</v>
      </c>
      <c r="N22" t="s">
        <v>46</v>
      </c>
      <c r="O22" t="s">
        <v>47</v>
      </c>
      <c r="Q22" t="s">
        <v>48</v>
      </c>
      <c r="R22">
        <v>0.23</v>
      </c>
    </row>
    <row r="23" spans="1:18" x14ac:dyDescent="0.2">
      <c r="A23" t="s">
        <v>101</v>
      </c>
      <c r="B23" s="79" t="s">
        <v>76</v>
      </c>
      <c r="F23">
        <v>60</v>
      </c>
      <c r="G23" t="s">
        <v>49</v>
      </c>
      <c r="H23">
        <v>30</v>
      </c>
      <c r="N23" t="s">
        <v>50</v>
      </c>
      <c r="O23" t="s">
        <v>51</v>
      </c>
      <c r="Q23" t="s">
        <v>48</v>
      </c>
      <c r="R23">
        <v>0.05</v>
      </c>
    </row>
    <row r="24" spans="1:18" x14ac:dyDescent="0.2">
      <c r="A24" t="s">
        <v>101</v>
      </c>
      <c r="B24" s="79">
        <v>11</v>
      </c>
      <c r="F24">
        <v>60</v>
      </c>
      <c r="G24" t="s">
        <v>77</v>
      </c>
      <c r="H24" t="s">
        <v>75</v>
      </c>
      <c r="N24" t="s">
        <v>78</v>
      </c>
      <c r="O24" t="s">
        <v>79</v>
      </c>
      <c r="Q24" t="s">
        <v>48</v>
      </c>
      <c r="R24">
        <v>0.2</v>
      </c>
    </row>
    <row r="25" spans="1:18" x14ac:dyDescent="0.2">
      <c r="A25" t="s">
        <v>102</v>
      </c>
      <c r="B25" s="79" t="s">
        <v>31</v>
      </c>
      <c r="Q25" t="s">
        <v>80</v>
      </c>
    </row>
    <row r="26" spans="1:18" x14ac:dyDescent="0.2">
      <c r="A26" t="s">
        <v>102</v>
      </c>
      <c r="B26" s="79">
        <v>1</v>
      </c>
      <c r="F26">
        <v>20</v>
      </c>
      <c r="G26" t="s">
        <v>39</v>
      </c>
      <c r="H26" t="s">
        <v>40</v>
      </c>
      <c r="N26" t="s">
        <v>41</v>
      </c>
      <c r="O26" t="s">
        <v>42</v>
      </c>
      <c r="Q26" t="s">
        <v>43</v>
      </c>
      <c r="R26">
        <v>0.28000000000000003</v>
      </c>
    </row>
    <row r="27" spans="1:18" x14ac:dyDescent="0.2">
      <c r="A27" t="s">
        <v>102</v>
      </c>
      <c r="B27" s="79">
        <v>2</v>
      </c>
      <c r="F27">
        <v>80</v>
      </c>
      <c r="G27" t="s">
        <v>44</v>
      </c>
      <c r="H27" t="s">
        <v>45</v>
      </c>
      <c r="N27" t="s">
        <v>46</v>
      </c>
      <c r="O27" t="s">
        <v>47</v>
      </c>
      <c r="Q27" t="s">
        <v>48</v>
      </c>
      <c r="R27">
        <v>1.43E-2</v>
      </c>
    </row>
    <row r="28" spans="1:18" x14ac:dyDescent="0.2">
      <c r="A28" t="s">
        <v>102</v>
      </c>
      <c r="B28" s="79">
        <v>3</v>
      </c>
      <c r="F28">
        <v>40</v>
      </c>
      <c r="G28" t="s">
        <v>49</v>
      </c>
      <c r="H28">
        <v>12</v>
      </c>
      <c r="N28" t="s">
        <v>50</v>
      </c>
      <c r="O28" t="s">
        <v>51</v>
      </c>
      <c r="Q28" t="s">
        <v>48</v>
      </c>
      <c r="R28">
        <v>6.0699999999999999E-3</v>
      </c>
    </row>
    <row r="29" spans="1:18" x14ac:dyDescent="0.2">
      <c r="A29" t="s">
        <v>102</v>
      </c>
      <c r="B29" s="79">
        <v>4</v>
      </c>
      <c r="F29">
        <v>20</v>
      </c>
      <c r="G29" t="s">
        <v>81</v>
      </c>
      <c r="H29" t="s">
        <v>82</v>
      </c>
      <c r="O29" t="s">
        <v>83</v>
      </c>
      <c r="R29">
        <v>4.8399999999999999E-2</v>
      </c>
    </row>
    <row r="30" spans="1:18" x14ac:dyDescent="0.2">
      <c r="A30" t="s">
        <v>102</v>
      </c>
      <c r="B30" s="79">
        <v>5</v>
      </c>
      <c r="F30">
        <v>40</v>
      </c>
      <c r="G30" t="s">
        <v>77</v>
      </c>
      <c r="H30" t="s">
        <v>45</v>
      </c>
      <c r="N30" t="s">
        <v>78</v>
      </c>
      <c r="O30" t="s">
        <v>79</v>
      </c>
      <c r="Q30" t="s">
        <v>48</v>
      </c>
      <c r="R30">
        <v>3.1399999999999997E-2</v>
      </c>
    </row>
    <row r="31" spans="1:18" x14ac:dyDescent="0.2">
      <c r="A31" t="s">
        <v>102</v>
      </c>
      <c r="B31" s="79" t="s">
        <v>31</v>
      </c>
      <c r="Q31" t="s">
        <v>84</v>
      </c>
    </row>
    <row r="32" spans="1:18" x14ac:dyDescent="0.2">
      <c r="A32" t="s">
        <v>102</v>
      </c>
      <c r="B32" s="79" t="s">
        <v>53</v>
      </c>
      <c r="F32">
        <v>89</v>
      </c>
      <c r="G32" t="s">
        <v>39</v>
      </c>
      <c r="H32" t="s">
        <v>55</v>
      </c>
      <c r="N32" t="s">
        <v>41</v>
      </c>
      <c r="O32" t="s">
        <v>42</v>
      </c>
      <c r="Q32" t="s">
        <v>43</v>
      </c>
      <c r="R32">
        <v>1.86</v>
      </c>
    </row>
    <row r="33" spans="1:18" x14ac:dyDescent="0.2">
      <c r="A33" t="s">
        <v>102</v>
      </c>
      <c r="B33" s="79" t="s">
        <v>56</v>
      </c>
      <c r="F33">
        <v>356</v>
      </c>
      <c r="G33" t="s">
        <v>44</v>
      </c>
      <c r="H33" t="s">
        <v>57</v>
      </c>
      <c r="N33" t="s">
        <v>46</v>
      </c>
      <c r="O33" t="s">
        <v>47</v>
      </c>
      <c r="Q33" t="s">
        <v>48</v>
      </c>
      <c r="R33">
        <v>6.7599999999999993E-2</v>
      </c>
    </row>
    <row r="34" spans="1:18" x14ac:dyDescent="0.2">
      <c r="A34" t="s">
        <v>102</v>
      </c>
      <c r="B34" s="79" t="s">
        <v>58</v>
      </c>
      <c r="F34">
        <v>178</v>
      </c>
      <c r="G34" t="s">
        <v>49</v>
      </c>
      <c r="H34">
        <v>20</v>
      </c>
      <c r="N34" t="s">
        <v>50</v>
      </c>
      <c r="O34" t="s">
        <v>51</v>
      </c>
      <c r="Q34" t="s">
        <v>48</v>
      </c>
      <c r="R34">
        <v>1.6400000000000001E-2</v>
      </c>
    </row>
    <row r="35" spans="1:18" x14ac:dyDescent="0.2">
      <c r="A35" t="s">
        <v>102</v>
      </c>
      <c r="B35" s="79" t="s">
        <v>85</v>
      </c>
      <c r="F35">
        <v>89</v>
      </c>
      <c r="G35" t="s">
        <v>81</v>
      </c>
      <c r="H35" t="s">
        <v>86</v>
      </c>
      <c r="O35" t="s">
        <v>83</v>
      </c>
      <c r="R35">
        <v>7.7799999999999994E-2</v>
      </c>
    </row>
    <row r="36" spans="1:18" x14ac:dyDescent="0.2">
      <c r="A36" t="s">
        <v>102</v>
      </c>
      <c r="B36" s="79" t="s">
        <v>87</v>
      </c>
      <c r="F36">
        <v>178</v>
      </c>
      <c r="G36" t="s">
        <v>77</v>
      </c>
      <c r="H36" t="s">
        <v>57</v>
      </c>
      <c r="N36" t="s">
        <v>78</v>
      </c>
      <c r="O36" t="s">
        <v>79</v>
      </c>
      <c r="Q36" t="s">
        <v>48</v>
      </c>
      <c r="R36">
        <v>3.1399999999999997E-2</v>
      </c>
    </row>
    <row r="37" spans="1:18" x14ac:dyDescent="0.2">
      <c r="A37" t="s">
        <v>102</v>
      </c>
      <c r="B37" s="79" t="s">
        <v>31</v>
      </c>
      <c r="Q37" t="s">
        <v>88</v>
      </c>
    </row>
    <row r="38" spans="1:18" x14ac:dyDescent="0.2">
      <c r="A38" t="s">
        <v>102</v>
      </c>
      <c r="B38" s="79" t="s">
        <v>60</v>
      </c>
      <c r="F38">
        <v>55</v>
      </c>
      <c r="G38" t="s">
        <v>39</v>
      </c>
      <c r="H38" t="s">
        <v>61</v>
      </c>
      <c r="N38" t="s">
        <v>41</v>
      </c>
      <c r="O38" t="s">
        <v>42</v>
      </c>
      <c r="Q38" t="s">
        <v>43</v>
      </c>
      <c r="R38">
        <v>2.25</v>
      </c>
    </row>
    <row r="39" spans="1:18" x14ac:dyDescent="0.2">
      <c r="A39" t="s">
        <v>102</v>
      </c>
      <c r="B39" s="79" t="s">
        <v>62</v>
      </c>
      <c r="F39">
        <v>220</v>
      </c>
      <c r="G39" t="s">
        <v>44</v>
      </c>
      <c r="H39" t="s">
        <v>57</v>
      </c>
      <c r="N39" t="s">
        <v>46</v>
      </c>
      <c r="O39" t="s">
        <v>47</v>
      </c>
      <c r="Q39" t="s">
        <v>48</v>
      </c>
      <c r="R39">
        <v>6.7599999999999993E-2</v>
      </c>
    </row>
    <row r="40" spans="1:18" x14ac:dyDescent="0.2">
      <c r="A40" t="s">
        <v>102</v>
      </c>
      <c r="B40" s="79" t="s">
        <v>63</v>
      </c>
      <c r="F40">
        <v>110</v>
      </c>
      <c r="G40" t="s">
        <v>49</v>
      </c>
      <c r="H40">
        <v>20</v>
      </c>
      <c r="N40" t="s">
        <v>50</v>
      </c>
      <c r="O40" t="s">
        <v>51</v>
      </c>
      <c r="Q40" t="s">
        <v>48</v>
      </c>
      <c r="R40">
        <v>1.6400000000000001E-2</v>
      </c>
    </row>
    <row r="41" spans="1:18" x14ac:dyDescent="0.2">
      <c r="A41" t="s">
        <v>102</v>
      </c>
      <c r="B41" s="79" t="s">
        <v>89</v>
      </c>
      <c r="F41">
        <v>55</v>
      </c>
      <c r="G41" t="s">
        <v>81</v>
      </c>
      <c r="H41" t="s">
        <v>90</v>
      </c>
      <c r="O41" t="s">
        <v>83</v>
      </c>
      <c r="R41">
        <v>0.1244</v>
      </c>
    </row>
    <row r="42" spans="1:18" x14ac:dyDescent="0.2">
      <c r="A42" t="s">
        <v>102</v>
      </c>
      <c r="B42" s="79" t="s">
        <v>91</v>
      </c>
      <c r="F42">
        <v>110</v>
      </c>
      <c r="G42" t="s">
        <v>77</v>
      </c>
      <c r="H42" t="s">
        <v>57</v>
      </c>
      <c r="N42" t="s">
        <v>78</v>
      </c>
      <c r="O42" t="s">
        <v>79</v>
      </c>
      <c r="Q42" t="s">
        <v>48</v>
      </c>
      <c r="R42">
        <v>3.1399999999999997E-2</v>
      </c>
    </row>
    <row r="45" spans="1:18" x14ac:dyDescent="0.2">
      <c r="A45" t="s">
        <v>102</v>
      </c>
      <c r="B45" s="79" t="s">
        <v>31</v>
      </c>
      <c r="Q45" t="s">
        <v>92</v>
      </c>
    </row>
    <row r="46" spans="1:18" x14ac:dyDescent="0.2">
      <c r="A46" t="s">
        <v>102</v>
      </c>
      <c r="B46" s="79" t="s">
        <v>93</v>
      </c>
      <c r="F46">
        <v>125</v>
      </c>
      <c r="G46" t="s">
        <v>39</v>
      </c>
      <c r="H46" t="s">
        <v>69</v>
      </c>
      <c r="N46" t="s">
        <v>41</v>
      </c>
      <c r="O46" t="s">
        <v>42</v>
      </c>
      <c r="Q46" t="s">
        <v>43</v>
      </c>
      <c r="R46">
        <v>2.64</v>
      </c>
    </row>
    <row r="47" spans="1:18" x14ac:dyDescent="0.2">
      <c r="A47" t="s">
        <v>102</v>
      </c>
      <c r="B47" s="79" t="s">
        <v>94</v>
      </c>
      <c r="F47">
        <v>500</v>
      </c>
      <c r="G47" t="s">
        <v>44</v>
      </c>
      <c r="H47" t="s">
        <v>57</v>
      </c>
      <c r="N47" t="s">
        <v>46</v>
      </c>
      <c r="O47" t="s">
        <v>47</v>
      </c>
      <c r="Q47" t="s">
        <v>48</v>
      </c>
      <c r="R47">
        <v>6.7599999999999993E-2</v>
      </c>
    </row>
    <row r="48" spans="1:18" x14ac:dyDescent="0.2">
      <c r="A48" t="s">
        <v>102</v>
      </c>
      <c r="B48" s="79" t="s">
        <v>95</v>
      </c>
      <c r="F48">
        <v>250</v>
      </c>
      <c r="G48" t="s">
        <v>49</v>
      </c>
      <c r="H48">
        <v>20</v>
      </c>
      <c r="N48" t="s">
        <v>50</v>
      </c>
      <c r="O48" t="s">
        <v>51</v>
      </c>
      <c r="Q48" t="s">
        <v>48</v>
      </c>
      <c r="R48">
        <v>1.6400000000000001E-2</v>
      </c>
    </row>
    <row r="49" spans="1:18" x14ac:dyDescent="0.2">
      <c r="A49" t="s">
        <v>102</v>
      </c>
      <c r="B49" s="79" t="s">
        <v>96</v>
      </c>
      <c r="F49">
        <v>125</v>
      </c>
      <c r="G49" t="s">
        <v>81</v>
      </c>
      <c r="H49" t="s">
        <v>90</v>
      </c>
      <c r="O49" t="s">
        <v>83</v>
      </c>
      <c r="R49">
        <v>0.1244</v>
      </c>
    </row>
    <row r="50" spans="1:18" x14ac:dyDescent="0.2">
      <c r="A50" t="s">
        <v>102</v>
      </c>
      <c r="B50" s="79" t="s">
        <v>97</v>
      </c>
      <c r="F50">
        <v>250</v>
      </c>
      <c r="G50" t="s">
        <v>77</v>
      </c>
      <c r="H50" t="s">
        <v>57</v>
      </c>
      <c r="N50" t="s">
        <v>78</v>
      </c>
      <c r="O50" t="s">
        <v>79</v>
      </c>
      <c r="Q50" t="s">
        <v>48</v>
      </c>
      <c r="R50">
        <v>3.1399999999999997E-2</v>
      </c>
    </row>
    <row r="52" spans="1:18" x14ac:dyDescent="0.2">
      <c r="A52" t="s">
        <v>102</v>
      </c>
      <c r="B52" s="79" t="s">
        <v>31</v>
      </c>
      <c r="Q52" t="s">
        <v>98</v>
      </c>
    </row>
    <row r="53" spans="1:18" x14ac:dyDescent="0.2">
      <c r="A53" t="s">
        <v>102</v>
      </c>
      <c r="B53" s="79" t="s">
        <v>93</v>
      </c>
      <c r="F53">
        <v>30</v>
      </c>
      <c r="G53" t="s">
        <v>39</v>
      </c>
      <c r="H53" t="s">
        <v>66</v>
      </c>
      <c r="N53" t="s">
        <v>41</v>
      </c>
      <c r="O53" t="s">
        <v>42</v>
      </c>
      <c r="Q53" t="s">
        <v>43</v>
      </c>
      <c r="R53">
        <v>0.75</v>
      </c>
    </row>
    <row r="54" spans="1:18" x14ac:dyDescent="0.2">
      <c r="A54" t="s">
        <v>102</v>
      </c>
      <c r="B54" s="79" t="s">
        <v>94</v>
      </c>
      <c r="F54">
        <v>120</v>
      </c>
      <c r="G54" t="s">
        <v>44</v>
      </c>
      <c r="H54" t="s">
        <v>99</v>
      </c>
      <c r="N54" t="s">
        <v>46</v>
      </c>
      <c r="O54" t="s">
        <v>47</v>
      </c>
      <c r="Q54" t="s">
        <v>48</v>
      </c>
      <c r="R54">
        <v>3.5999999999999997E-2</v>
      </c>
    </row>
    <row r="55" spans="1:18" x14ac:dyDescent="0.2">
      <c r="A55" t="s">
        <v>102</v>
      </c>
      <c r="B55" s="79" t="s">
        <v>95</v>
      </c>
      <c r="F55">
        <v>60</v>
      </c>
      <c r="G55" t="s">
        <v>49</v>
      </c>
      <c r="H55">
        <v>16</v>
      </c>
      <c r="N55" t="s">
        <v>50</v>
      </c>
      <c r="O55" t="s">
        <v>51</v>
      </c>
      <c r="Q55" t="s">
        <v>48</v>
      </c>
      <c r="R55">
        <v>8.0000000000000002E-3</v>
      </c>
    </row>
    <row r="56" spans="1:18" x14ac:dyDescent="0.2">
      <c r="A56" t="s">
        <v>102</v>
      </c>
      <c r="B56" s="79" t="s">
        <v>96</v>
      </c>
      <c r="F56">
        <v>30</v>
      </c>
      <c r="G56" t="s">
        <v>81</v>
      </c>
      <c r="H56" t="s">
        <v>100</v>
      </c>
      <c r="O56" t="s">
        <v>83</v>
      </c>
      <c r="R56">
        <v>0.1244</v>
      </c>
    </row>
    <row r="57" spans="1:18" x14ac:dyDescent="0.2">
      <c r="A57" t="s">
        <v>102</v>
      </c>
      <c r="B57" s="79" t="s">
        <v>97</v>
      </c>
      <c r="F57">
        <v>60</v>
      </c>
      <c r="G57" t="s">
        <v>77</v>
      </c>
      <c r="H57" t="s">
        <v>99</v>
      </c>
      <c r="N57" t="s">
        <v>78</v>
      </c>
      <c r="O57" t="s">
        <v>79</v>
      </c>
      <c r="Q57" t="s">
        <v>48</v>
      </c>
      <c r="R57">
        <v>3.1399999999999997E-2</v>
      </c>
    </row>
    <row r="58" spans="1:18" x14ac:dyDescent="0.2">
      <c r="A58" t="s">
        <v>108</v>
      </c>
      <c r="B58" s="79" t="s">
        <v>31</v>
      </c>
      <c r="Q58" t="s">
        <v>103</v>
      </c>
    </row>
    <row r="59" spans="1:18" x14ac:dyDescent="0.2">
      <c r="A59" t="s">
        <v>108</v>
      </c>
      <c r="B59" s="79">
        <v>1</v>
      </c>
      <c r="F59">
        <v>141</v>
      </c>
      <c r="G59" t="s">
        <v>39</v>
      </c>
      <c r="H59" t="s">
        <v>66</v>
      </c>
      <c r="N59" t="s">
        <v>73</v>
      </c>
      <c r="O59" t="s">
        <v>42</v>
      </c>
      <c r="Q59" t="s">
        <v>43</v>
      </c>
      <c r="R59">
        <v>0.85</v>
      </c>
    </row>
    <row r="60" spans="1:18" x14ac:dyDescent="0.2">
      <c r="A60" t="s">
        <v>108</v>
      </c>
      <c r="B60" s="79">
        <v>2</v>
      </c>
      <c r="F60">
        <v>564</v>
      </c>
      <c r="G60" t="s">
        <v>44</v>
      </c>
      <c r="H60" t="s">
        <v>99</v>
      </c>
      <c r="N60" t="s">
        <v>46</v>
      </c>
      <c r="O60" t="s">
        <v>47</v>
      </c>
      <c r="Q60" t="s">
        <v>48</v>
      </c>
      <c r="R60">
        <v>3.62E-3</v>
      </c>
    </row>
    <row r="61" spans="1:18" x14ac:dyDescent="0.2">
      <c r="A61" t="s">
        <v>108</v>
      </c>
      <c r="B61" s="79">
        <v>3</v>
      </c>
      <c r="F61">
        <v>282</v>
      </c>
      <c r="G61" t="s">
        <v>77</v>
      </c>
      <c r="H61" t="s">
        <v>99</v>
      </c>
      <c r="N61" t="s">
        <v>78</v>
      </c>
      <c r="O61" t="s">
        <v>79</v>
      </c>
      <c r="Q61" t="s">
        <v>48</v>
      </c>
      <c r="R61">
        <v>3.1399999999999997E-2</v>
      </c>
    </row>
    <row r="62" spans="1:18" x14ac:dyDescent="0.2">
      <c r="A62" t="s">
        <v>108</v>
      </c>
      <c r="B62" s="79">
        <v>4</v>
      </c>
      <c r="F62">
        <v>5</v>
      </c>
      <c r="G62" t="s">
        <v>104</v>
      </c>
      <c r="H62" t="s">
        <v>66</v>
      </c>
      <c r="N62" t="s">
        <v>105</v>
      </c>
      <c r="O62" t="s">
        <v>106</v>
      </c>
      <c r="Q62" t="s">
        <v>107</v>
      </c>
      <c r="R62">
        <v>7.85</v>
      </c>
    </row>
    <row r="63" spans="1:18" x14ac:dyDescent="0.2">
      <c r="A63" t="s">
        <v>117</v>
      </c>
      <c r="B63" s="79" t="s">
        <v>31</v>
      </c>
      <c r="Q63" t="s">
        <v>109</v>
      </c>
    </row>
    <row r="64" spans="1:18" x14ac:dyDescent="0.2">
      <c r="A64" t="s">
        <v>117</v>
      </c>
      <c r="B64" s="79">
        <v>1</v>
      </c>
      <c r="F64">
        <v>51</v>
      </c>
      <c r="G64" t="s">
        <v>39</v>
      </c>
      <c r="H64" t="s">
        <v>68</v>
      </c>
      <c r="N64" t="s">
        <v>110</v>
      </c>
      <c r="O64" t="s">
        <v>42</v>
      </c>
      <c r="Q64" t="s">
        <v>43</v>
      </c>
      <c r="R64">
        <v>1.85</v>
      </c>
    </row>
    <row r="65" spans="1:18" x14ac:dyDescent="0.2">
      <c r="A65" t="s">
        <v>117</v>
      </c>
      <c r="B65" s="79">
        <v>2</v>
      </c>
      <c r="F65">
        <v>204</v>
      </c>
      <c r="G65" t="s">
        <v>44</v>
      </c>
      <c r="H65" t="s">
        <v>57</v>
      </c>
      <c r="N65" t="s">
        <v>46</v>
      </c>
      <c r="O65" t="s">
        <v>47</v>
      </c>
      <c r="Q65" t="s">
        <v>48</v>
      </c>
      <c r="R65">
        <v>6.7600000000000004E-3</v>
      </c>
    </row>
    <row r="66" spans="1:18" x14ac:dyDescent="0.2">
      <c r="A66" t="s">
        <v>117</v>
      </c>
      <c r="B66" s="79">
        <v>3</v>
      </c>
      <c r="F66">
        <v>102</v>
      </c>
      <c r="G66" t="s">
        <v>77</v>
      </c>
      <c r="H66" t="s">
        <v>57</v>
      </c>
      <c r="N66" t="s">
        <v>78</v>
      </c>
      <c r="O66" t="s">
        <v>79</v>
      </c>
      <c r="Q66" t="s">
        <v>48</v>
      </c>
      <c r="R66">
        <v>5.6899999999999999E-2</v>
      </c>
    </row>
    <row r="67" spans="1:18" x14ac:dyDescent="0.2">
      <c r="A67" t="s">
        <v>117</v>
      </c>
      <c r="B67" s="79">
        <v>4</v>
      </c>
      <c r="F67">
        <v>2</v>
      </c>
      <c r="G67" t="s">
        <v>104</v>
      </c>
      <c r="H67" t="s">
        <v>68</v>
      </c>
      <c r="N67" t="s">
        <v>111</v>
      </c>
      <c r="O67" t="s">
        <v>106</v>
      </c>
      <c r="R67">
        <v>17.649999999999999</v>
      </c>
    </row>
    <row r="68" spans="1:18" x14ac:dyDescent="0.2">
      <c r="A68" t="s">
        <v>117</v>
      </c>
      <c r="B68" s="79" t="s">
        <v>31</v>
      </c>
      <c r="Q68" t="s">
        <v>112</v>
      </c>
    </row>
    <row r="69" spans="1:18" x14ac:dyDescent="0.2">
      <c r="A69" t="s">
        <v>117</v>
      </c>
      <c r="B69" s="79" t="s">
        <v>53</v>
      </c>
      <c r="F69">
        <v>147</v>
      </c>
      <c r="G69" t="s">
        <v>39</v>
      </c>
      <c r="H69" t="s">
        <v>61</v>
      </c>
      <c r="N69" t="s">
        <v>110</v>
      </c>
      <c r="O69" t="s">
        <v>42</v>
      </c>
      <c r="Q69" t="s">
        <v>43</v>
      </c>
      <c r="R69">
        <v>3.45</v>
      </c>
    </row>
    <row r="70" spans="1:18" x14ac:dyDescent="0.2">
      <c r="A70" t="s">
        <v>117</v>
      </c>
      <c r="B70" s="79" t="s">
        <v>56</v>
      </c>
      <c r="F70">
        <v>588</v>
      </c>
      <c r="G70" t="s">
        <v>44</v>
      </c>
      <c r="H70" t="s">
        <v>113</v>
      </c>
      <c r="N70" t="s">
        <v>46</v>
      </c>
      <c r="O70" t="s">
        <v>47</v>
      </c>
      <c r="Q70" t="s">
        <v>48</v>
      </c>
      <c r="R70">
        <v>0.121</v>
      </c>
    </row>
    <row r="71" spans="1:18" x14ac:dyDescent="0.2">
      <c r="A71" t="s">
        <v>117</v>
      </c>
      <c r="B71" s="79" t="s">
        <v>58</v>
      </c>
      <c r="F71">
        <v>294</v>
      </c>
      <c r="G71" t="s">
        <v>77</v>
      </c>
      <c r="H71" t="s">
        <v>113</v>
      </c>
      <c r="N71" t="s">
        <v>78</v>
      </c>
      <c r="O71" t="s">
        <v>79</v>
      </c>
      <c r="Q71" t="s">
        <v>48</v>
      </c>
      <c r="R71">
        <v>0.128</v>
      </c>
    </row>
    <row r="72" spans="1:18" x14ac:dyDescent="0.2">
      <c r="A72" t="s">
        <v>117</v>
      </c>
      <c r="B72" s="79" t="s">
        <v>85</v>
      </c>
      <c r="F72">
        <v>5</v>
      </c>
      <c r="G72" t="s">
        <v>104</v>
      </c>
      <c r="H72" t="s">
        <v>61</v>
      </c>
      <c r="N72" t="s">
        <v>111</v>
      </c>
      <c r="O72" t="s">
        <v>106</v>
      </c>
      <c r="R72">
        <v>41.45</v>
      </c>
    </row>
    <row r="73" spans="1:18" x14ac:dyDescent="0.2">
      <c r="A73" t="s">
        <v>117</v>
      </c>
      <c r="B73" s="79" t="s">
        <v>31</v>
      </c>
      <c r="Q73" t="s">
        <v>114</v>
      </c>
    </row>
    <row r="74" spans="1:18" x14ac:dyDescent="0.2">
      <c r="A74" t="s">
        <v>117</v>
      </c>
      <c r="B74" s="79" t="s">
        <v>60</v>
      </c>
      <c r="F74">
        <v>108</v>
      </c>
      <c r="G74" t="s">
        <v>39</v>
      </c>
      <c r="H74" t="s">
        <v>69</v>
      </c>
      <c r="N74" t="s">
        <v>110</v>
      </c>
      <c r="O74" t="s">
        <v>42</v>
      </c>
      <c r="Q74" t="s">
        <v>43</v>
      </c>
      <c r="R74">
        <v>3.8</v>
      </c>
    </row>
    <row r="75" spans="1:18" x14ac:dyDescent="0.2">
      <c r="A75" t="s">
        <v>117</v>
      </c>
      <c r="B75" s="79" t="s">
        <v>62</v>
      </c>
      <c r="F75">
        <v>432</v>
      </c>
      <c r="G75" t="s">
        <v>44</v>
      </c>
      <c r="H75" t="s">
        <v>113</v>
      </c>
      <c r="N75" t="s">
        <v>46</v>
      </c>
      <c r="O75" t="s">
        <v>47</v>
      </c>
      <c r="Q75" t="s">
        <v>48</v>
      </c>
      <c r="R75">
        <v>0.121</v>
      </c>
    </row>
    <row r="76" spans="1:18" x14ac:dyDescent="0.2">
      <c r="A76" t="s">
        <v>117</v>
      </c>
      <c r="B76" s="79" t="s">
        <v>63</v>
      </c>
      <c r="F76">
        <v>216</v>
      </c>
      <c r="G76" t="s">
        <v>77</v>
      </c>
      <c r="H76" t="s">
        <v>113</v>
      </c>
      <c r="N76" t="s">
        <v>78</v>
      </c>
      <c r="O76" t="s">
        <v>79</v>
      </c>
      <c r="Q76" t="s">
        <v>48</v>
      </c>
      <c r="R76">
        <v>0.128</v>
      </c>
    </row>
    <row r="77" spans="1:18" x14ac:dyDescent="0.2">
      <c r="A77" t="s">
        <v>117</v>
      </c>
      <c r="B77" s="79" t="s">
        <v>89</v>
      </c>
      <c r="F77">
        <v>4</v>
      </c>
      <c r="G77" t="s">
        <v>104</v>
      </c>
      <c r="H77" t="s">
        <v>69</v>
      </c>
      <c r="N77" t="s">
        <v>111</v>
      </c>
      <c r="O77" t="s">
        <v>106</v>
      </c>
      <c r="R77">
        <v>50.5</v>
      </c>
    </row>
    <row r="78" spans="1:18" x14ac:dyDescent="0.2">
      <c r="A78" t="s">
        <v>117</v>
      </c>
      <c r="B78" s="79" t="s">
        <v>31</v>
      </c>
      <c r="Q78" t="s">
        <v>115</v>
      </c>
    </row>
    <row r="79" spans="1:18" x14ac:dyDescent="0.2">
      <c r="A79" t="s">
        <v>117</v>
      </c>
      <c r="B79" s="79" t="s">
        <v>93</v>
      </c>
      <c r="F79">
        <v>153</v>
      </c>
      <c r="G79" t="s">
        <v>39</v>
      </c>
      <c r="H79" t="s">
        <v>116</v>
      </c>
      <c r="N79" t="s">
        <v>110</v>
      </c>
      <c r="O79" t="s">
        <v>42</v>
      </c>
      <c r="Q79" t="s">
        <v>43</v>
      </c>
      <c r="R79">
        <v>4.2</v>
      </c>
    </row>
    <row r="80" spans="1:18" x14ac:dyDescent="0.2">
      <c r="A80" t="s">
        <v>117</v>
      </c>
      <c r="B80" s="79" t="s">
        <v>94</v>
      </c>
      <c r="F80">
        <v>612</v>
      </c>
      <c r="G80" t="s">
        <v>44</v>
      </c>
      <c r="H80" t="s">
        <v>113</v>
      </c>
      <c r="N80" t="s">
        <v>46</v>
      </c>
      <c r="O80" t="s">
        <v>47</v>
      </c>
      <c r="Q80" t="s">
        <v>48</v>
      </c>
      <c r="R80">
        <v>0.121</v>
      </c>
    </row>
    <row r="81" spans="1:18" x14ac:dyDescent="0.2">
      <c r="A81" t="s">
        <v>117</v>
      </c>
      <c r="B81" s="79" t="s">
        <v>95</v>
      </c>
      <c r="F81">
        <v>306</v>
      </c>
      <c r="G81" t="s">
        <v>77</v>
      </c>
      <c r="H81" t="s">
        <v>113</v>
      </c>
      <c r="N81" t="s">
        <v>78</v>
      </c>
      <c r="O81" t="s">
        <v>79</v>
      </c>
      <c r="Q81" t="s">
        <v>48</v>
      </c>
      <c r="R81">
        <v>0.128</v>
      </c>
    </row>
    <row r="82" spans="1:18" x14ac:dyDescent="0.2">
      <c r="A82" t="s">
        <v>117</v>
      </c>
      <c r="B82" s="79" t="s">
        <v>96</v>
      </c>
      <c r="F82">
        <v>5</v>
      </c>
      <c r="G82" t="s">
        <v>104</v>
      </c>
      <c r="H82" t="s">
        <v>116</v>
      </c>
      <c r="N82" t="s">
        <v>111</v>
      </c>
      <c r="O82" t="s">
        <v>106</v>
      </c>
      <c r="R82">
        <v>56.3</v>
      </c>
    </row>
    <row r="83" spans="1:18" x14ac:dyDescent="0.2">
      <c r="A83" t="s">
        <v>137</v>
      </c>
      <c r="B83" s="79" t="s">
        <v>31</v>
      </c>
      <c r="Q83" t="s">
        <v>118</v>
      </c>
    </row>
    <row r="84" spans="1:18" x14ac:dyDescent="0.2">
      <c r="A84" t="s">
        <v>137</v>
      </c>
      <c r="B84" s="79">
        <v>1</v>
      </c>
      <c r="F84">
        <v>13</v>
      </c>
      <c r="G84" t="s">
        <v>119</v>
      </c>
      <c r="H84" t="s">
        <v>120</v>
      </c>
      <c r="N84" t="s">
        <v>121</v>
      </c>
      <c r="O84" t="s">
        <v>122</v>
      </c>
      <c r="Q84" t="s">
        <v>123</v>
      </c>
      <c r="R84">
        <v>6.6</v>
      </c>
    </row>
    <row r="85" spans="1:18" x14ac:dyDescent="0.2">
      <c r="A85" t="s">
        <v>137</v>
      </c>
      <c r="B85" s="79">
        <v>2</v>
      </c>
      <c r="F85">
        <v>504</v>
      </c>
      <c r="G85" t="s">
        <v>124</v>
      </c>
      <c r="H85" t="s">
        <v>99</v>
      </c>
      <c r="I85" t="s">
        <v>125</v>
      </c>
      <c r="J85">
        <v>45</v>
      </c>
      <c r="N85" t="s">
        <v>126</v>
      </c>
      <c r="O85" t="s">
        <v>47</v>
      </c>
      <c r="Q85" t="s">
        <v>48</v>
      </c>
      <c r="R85">
        <v>8.77E-2</v>
      </c>
    </row>
    <row r="86" spans="1:18" x14ac:dyDescent="0.2">
      <c r="A86" t="s">
        <v>137</v>
      </c>
      <c r="B86" s="79">
        <v>3</v>
      </c>
      <c r="F86">
        <v>504</v>
      </c>
      <c r="G86" t="s">
        <v>44</v>
      </c>
      <c r="H86" t="s">
        <v>99</v>
      </c>
      <c r="N86" t="s">
        <v>127</v>
      </c>
      <c r="O86" t="s">
        <v>128</v>
      </c>
      <c r="Q86" t="s">
        <v>48</v>
      </c>
      <c r="R86">
        <v>3.62E-3</v>
      </c>
    </row>
    <row r="87" spans="1:18" x14ac:dyDescent="0.2">
      <c r="A87" t="s">
        <v>137</v>
      </c>
      <c r="B87" s="79">
        <v>4</v>
      </c>
      <c r="F87">
        <v>126</v>
      </c>
      <c r="G87" t="s">
        <v>129</v>
      </c>
      <c r="H87" t="s">
        <v>130</v>
      </c>
      <c r="O87" t="s">
        <v>131</v>
      </c>
      <c r="R87">
        <v>2.9</v>
      </c>
    </row>
    <row r="88" spans="1:18" x14ac:dyDescent="0.2">
      <c r="A88" t="s">
        <v>137</v>
      </c>
      <c r="B88" s="79">
        <v>5</v>
      </c>
      <c r="F88">
        <v>126</v>
      </c>
      <c r="G88" t="s">
        <v>132</v>
      </c>
      <c r="H88">
        <v>2</v>
      </c>
      <c r="I88" t="s">
        <v>31</v>
      </c>
      <c r="J88">
        <v>210</v>
      </c>
      <c r="K88" t="s">
        <v>125</v>
      </c>
      <c r="L88">
        <v>200</v>
      </c>
      <c r="O88" t="s">
        <v>133</v>
      </c>
      <c r="R88">
        <v>0.4</v>
      </c>
    </row>
    <row r="89" spans="1:18" x14ac:dyDescent="0.2">
      <c r="A89" t="s">
        <v>137</v>
      </c>
      <c r="B89" s="79" t="s">
        <v>31</v>
      </c>
      <c r="Q89" t="s">
        <v>134</v>
      </c>
    </row>
    <row r="90" spans="1:18" x14ac:dyDescent="0.2">
      <c r="A90" t="s">
        <v>137</v>
      </c>
      <c r="B90" s="79" t="s">
        <v>53</v>
      </c>
      <c r="F90">
        <v>2</v>
      </c>
      <c r="G90" t="s">
        <v>119</v>
      </c>
      <c r="H90" t="s">
        <v>135</v>
      </c>
      <c r="N90" t="s">
        <v>121</v>
      </c>
      <c r="O90" t="s">
        <v>122</v>
      </c>
      <c r="Q90" t="s">
        <v>123</v>
      </c>
      <c r="R90">
        <v>7.8</v>
      </c>
    </row>
    <row r="91" spans="1:18" x14ac:dyDescent="0.2">
      <c r="A91" t="s">
        <v>137</v>
      </c>
      <c r="B91" s="79" t="s">
        <v>56</v>
      </c>
      <c r="F91">
        <v>60</v>
      </c>
      <c r="G91" t="s">
        <v>124</v>
      </c>
      <c r="H91" t="s">
        <v>99</v>
      </c>
      <c r="I91" t="s">
        <v>125</v>
      </c>
      <c r="J91">
        <v>45</v>
      </c>
      <c r="N91" t="s">
        <v>126</v>
      </c>
      <c r="O91" t="s">
        <v>47</v>
      </c>
      <c r="Q91" t="s">
        <v>48</v>
      </c>
      <c r="R91">
        <v>8.77E-2</v>
      </c>
    </row>
    <row r="92" spans="1:18" x14ac:dyDescent="0.2">
      <c r="A92" t="s">
        <v>137</v>
      </c>
      <c r="B92" s="79" t="s">
        <v>58</v>
      </c>
      <c r="F92">
        <v>60</v>
      </c>
      <c r="G92" t="s">
        <v>44</v>
      </c>
      <c r="H92" t="s">
        <v>99</v>
      </c>
      <c r="N92" t="s">
        <v>127</v>
      </c>
      <c r="O92" t="s">
        <v>128</v>
      </c>
      <c r="Q92" t="s">
        <v>48</v>
      </c>
      <c r="R92">
        <v>3.62E-3</v>
      </c>
    </row>
    <row r="93" spans="1:18" x14ac:dyDescent="0.2">
      <c r="A93" t="s">
        <v>137</v>
      </c>
      <c r="B93" s="79" t="s">
        <v>85</v>
      </c>
      <c r="F93">
        <v>15</v>
      </c>
      <c r="G93" t="s">
        <v>129</v>
      </c>
      <c r="H93" t="s">
        <v>136</v>
      </c>
      <c r="O93" t="s">
        <v>131</v>
      </c>
      <c r="R93">
        <v>3.2</v>
      </c>
    </row>
    <row r="94" spans="1:18" x14ac:dyDescent="0.2">
      <c r="A94" t="s">
        <v>137</v>
      </c>
      <c r="B94" s="79" t="s">
        <v>87</v>
      </c>
      <c r="F94">
        <v>15</v>
      </c>
      <c r="G94" t="s">
        <v>132</v>
      </c>
      <c r="H94">
        <v>2</v>
      </c>
      <c r="I94" t="s">
        <v>31</v>
      </c>
      <c r="J94">
        <v>230</v>
      </c>
      <c r="K94" t="s">
        <v>125</v>
      </c>
      <c r="L94">
        <v>200</v>
      </c>
      <c r="O94" t="s">
        <v>133</v>
      </c>
      <c r="R94">
        <v>0.45</v>
      </c>
    </row>
    <row r="95" spans="1:18" x14ac:dyDescent="0.2">
      <c r="A95" t="s">
        <v>138</v>
      </c>
      <c r="B95" s="79" t="s">
        <v>31</v>
      </c>
      <c r="Q95" t="s">
        <v>149</v>
      </c>
    </row>
    <row r="96" spans="1:18" x14ac:dyDescent="0.2">
      <c r="A96" t="s">
        <v>138</v>
      </c>
      <c r="B96" s="79">
        <v>1</v>
      </c>
      <c r="F96">
        <v>0</v>
      </c>
      <c r="G96" t="s">
        <v>119</v>
      </c>
      <c r="H96" t="s">
        <v>150</v>
      </c>
      <c r="N96" t="s">
        <v>151</v>
      </c>
      <c r="O96" t="s">
        <v>122</v>
      </c>
      <c r="Q96" t="s">
        <v>123</v>
      </c>
      <c r="R96">
        <v>20.92</v>
      </c>
    </row>
    <row r="97" spans="1:18" x14ac:dyDescent="0.2">
      <c r="A97" t="s">
        <v>138</v>
      </c>
      <c r="B97" s="79">
        <v>2</v>
      </c>
      <c r="F97">
        <v>0</v>
      </c>
      <c r="G97" t="s">
        <v>124</v>
      </c>
      <c r="H97" t="s">
        <v>57</v>
      </c>
      <c r="I97" t="s">
        <v>125</v>
      </c>
      <c r="J97">
        <v>55</v>
      </c>
      <c r="N97" t="s">
        <v>126</v>
      </c>
      <c r="O97" t="s">
        <v>47</v>
      </c>
      <c r="Q97" t="s">
        <v>48</v>
      </c>
      <c r="R97">
        <v>0.20599999999999999</v>
      </c>
    </row>
    <row r="98" spans="1:18" x14ac:dyDescent="0.2">
      <c r="A98" t="s">
        <v>138</v>
      </c>
      <c r="B98" s="79">
        <v>3</v>
      </c>
      <c r="F98">
        <v>0</v>
      </c>
      <c r="G98" t="s">
        <v>44</v>
      </c>
      <c r="H98" t="s">
        <v>57</v>
      </c>
      <c r="N98" t="s">
        <v>127</v>
      </c>
      <c r="O98" t="s">
        <v>128</v>
      </c>
      <c r="Q98" t="s">
        <v>48</v>
      </c>
      <c r="R98">
        <v>6.7599999999999993E-2</v>
      </c>
    </row>
    <row r="99" spans="1:18" x14ac:dyDescent="0.2">
      <c r="A99" t="s">
        <v>138</v>
      </c>
      <c r="B99" s="79">
        <v>4</v>
      </c>
      <c r="F99">
        <v>0</v>
      </c>
      <c r="G99" t="s">
        <v>129</v>
      </c>
      <c r="H99" t="s">
        <v>152</v>
      </c>
      <c r="O99" t="s">
        <v>131</v>
      </c>
      <c r="R99">
        <v>5.0999999999999996</v>
      </c>
    </row>
    <row r="100" spans="1:18" x14ac:dyDescent="0.2">
      <c r="A100" t="s">
        <v>138</v>
      </c>
      <c r="B100" s="79">
        <v>5</v>
      </c>
      <c r="F100">
        <v>0</v>
      </c>
      <c r="G100" t="s">
        <v>132</v>
      </c>
      <c r="H100">
        <v>2</v>
      </c>
      <c r="I100" t="s">
        <v>31</v>
      </c>
      <c r="J100">
        <v>300</v>
      </c>
      <c r="K100" t="s">
        <v>125</v>
      </c>
      <c r="L100">
        <v>250</v>
      </c>
      <c r="O100" t="s">
        <v>133</v>
      </c>
      <c r="R100">
        <v>1.2</v>
      </c>
    </row>
    <row r="101" spans="1:18" x14ac:dyDescent="0.2">
      <c r="A101" t="s">
        <v>138</v>
      </c>
      <c r="B101" s="79" t="s">
        <v>31</v>
      </c>
      <c r="Q101" t="s">
        <v>153</v>
      </c>
    </row>
    <row r="102" spans="1:18" x14ac:dyDescent="0.2">
      <c r="A102" t="s">
        <v>138</v>
      </c>
      <c r="B102" s="79" t="s">
        <v>53</v>
      </c>
      <c r="F102">
        <v>17</v>
      </c>
      <c r="G102" t="s">
        <v>119</v>
      </c>
      <c r="H102" t="s">
        <v>154</v>
      </c>
      <c r="N102" t="s">
        <v>151</v>
      </c>
      <c r="O102" t="s">
        <v>122</v>
      </c>
      <c r="Q102" t="s">
        <v>123</v>
      </c>
      <c r="R102">
        <v>23.06</v>
      </c>
    </row>
    <row r="103" spans="1:18" x14ac:dyDescent="0.2">
      <c r="A103" t="s">
        <v>138</v>
      </c>
      <c r="B103" s="79" t="s">
        <v>56</v>
      </c>
      <c r="F103">
        <v>652</v>
      </c>
      <c r="G103" t="s">
        <v>124</v>
      </c>
      <c r="H103" t="s">
        <v>57</v>
      </c>
      <c r="I103" t="s">
        <v>125</v>
      </c>
      <c r="J103">
        <v>55</v>
      </c>
      <c r="N103" t="s">
        <v>126</v>
      </c>
      <c r="O103" t="s">
        <v>47</v>
      </c>
      <c r="Q103" t="s">
        <v>48</v>
      </c>
      <c r="R103">
        <v>0.20599999999999999</v>
      </c>
    </row>
    <row r="104" spans="1:18" x14ac:dyDescent="0.2">
      <c r="A104" t="s">
        <v>138</v>
      </c>
      <c r="B104" s="79" t="s">
        <v>58</v>
      </c>
      <c r="F104">
        <v>652</v>
      </c>
      <c r="G104" t="s">
        <v>44</v>
      </c>
      <c r="H104" t="s">
        <v>57</v>
      </c>
      <c r="N104" t="s">
        <v>127</v>
      </c>
      <c r="O104" t="s">
        <v>128</v>
      </c>
      <c r="Q104" t="s">
        <v>48</v>
      </c>
      <c r="R104">
        <v>6.7599999999999993E-2</v>
      </c>
    </row>
    <row r="105" spans="1:18" x14ac:dyDescent="0.2">
      <c r="A105" t="s">
        <v>138</v>
      </c>
      <c r="B105" s="79" t="s">
        <v>85</v>
      </c>
      <c r="F105">
        <v>163</v>
      </c>
      <c r="G105" t="s">
        <v>129</v>
      </c>
      <c r="H105" t="s">
        <v>152</v>
      </c>
      <c r="O105" t="s">
        <v>131</v>
      </c>
      <c r="R105">
        <v>5.0999999999999996</v>
      </c>
    </row>
    <row r="106" spans="1:18" x14ac:dyDescent="0.2">
      <c r="A106" t="s">
        <v>138</v>
      </c>
      <c r="B106" s="79" t="s">
        <v>87</v>
      </c>
      <c r="F106">
        <v>163</v>
      </c>
      <c r="G106" t="s">
        <v>132</v>
      </c>
      <c r="H106">
        <v>2</v>
      </c>
      <c r="I106" t="s">
        <v>31</v>
      </c>
      <c r="J106">
        <v>300</v>
      </c>
      <c r="K106" t="s">
        <v>125</v>
      </c>
      <c r="L106">
        <v>250</v>
      </c>
      <c r="O106" t="s">
        <v>133</v>
      </c>
      <c r="R106">
        <v>1.2</v>
      </c>
    </row>
    <row r="107" spans="1:18" x14ac:dyDescent="0.2">
      <c r="A107" t="s">
        <v>138</v>
      </c>
      <c r="B107" s="79" t="s">
        <v>31</v>
      </c>
      <c r="Q107" t="s">
        <v>155</v>
      </c>
    </row>
    <row r="108" spans="1:18" x14ac:dyDescent="0.2">
      <c r="A108" t="s">
        <v>138</v>
      </c>
      <c r="B108" s="79" t="s">
        <v>60</v>
      </c>
      <c r="F108">
        <v>12</v>
      </c>
      <c r="G108" t="s">
        <v>119</v>
      </c>
      <c r="H108" t="s">
        <v>156</v>
      </c>
      <c r="N108" t="s">
        <v>151</v>
      </c>
      <c r="O108" t="s">
        <v>122</v>
      </c>
      <c r="Q108" t="s">
        <v>123</v>
      </c>
      <c r="R108">
        <v>34.659999999999997</v>
      </c>
    </row>
    <row r="109" spans="1:18" x14ac:dyDescent="0.2">
      <c r="A109" t="s">
        <v>138</v>
      </c>
      <c r="B109" s="79" t="s">
        <v>62</v>
      </c>
      <c r="F109">
        <v>460</v>
      </c>
      <c r="G109" t="s">
        <v>124</v>
      </c>
      <c r="H109" t="s">
        <v>113</v>
      </c>
      <c r="I109" t="s">
        <v>125</v>
      </c>
      <c r="J109">
        <v>65</v>
      </c>
      <c r="N109" t="s">
        <v>126</v>
      </c>
      <c r="O109" t="s">
        <v>47</v>
      </c>
      <c r="Q109" t="s">
        <v>48</v>
      </c>
      <c r="R109">
        <v>0.34799999999999998</v>
      </c>
    </row>
    <row r="110" spans="1:18" x14ac:dyDescent="0.2">
      <c r="A110" t="s">
        <v>138</v>
      </c>
      <c r="B110" s="79" t="s">
        <v>63</v>
      </c>
      <c r="F110">
        <v>460</v>
      </c>
      <c r="G110" t="s">
        <v>44</v>
      </c>
      <c r="H110" t="s">
        <v>113</v>
      </c>
      <c r="N110" t="s">
        <v>127</v>
      </c>
      <c r="O110" t="s">
        <v>128</v>
      </c>
      <c r="Q110" t="s">
        <v>48</v>
      </c>
      <c r="R110">
        <v>0.121</v>
      </c>
    </row>
    <row r="111" spans="1:18" x14ac:dyDescent="0.2">
      <c r="A111" t="s">
        <v>138</v>
      </c>
      <c r="B111" s="79" t="s">
        <v>89</v>
      </c>
      <c r="F111">
        <v>115</v>
      </c>
      <c r="G111" t="s">
        <v>129</v>
      </c>
      <c r="H111" t="s">
        <v>157</v>
      </c>
      <c r="O111" t="s">
        <v>131</v>
      </c>
      <c r="R111">
        <v>5.7</v>
      </c>
    </row>
    <row r="112" spans="1:18" x14ac:dyDescent="0.2">
      <c r="A112" t="s">
        <v>138</v>
      </c>
      <c r="B112" s="79" t="s">
        <v>91</v>
      </c>
      <c r="F112">
        <v>115</v>
      </c>
      <c r="G112" t="s">
        <v>132</v>
      </c>
      <c r="H112">
        <v>2</v>
      </c>
      <c r="I112" t="s">
        <v>31</v>
      </c>
      <c r="J112">
        <v>340</v>
      </c>
      <c r="K112" t="s">
        <v>125</v>
      </c>
      <c r="L112">
        <v>250</v>
      </c>
      <c r="O112" t="s">
        <v>133</v>
      </c>
      <c r="R112">
        <v>1.3</v>
      </c>
    </row>
    <row r="113" spans="1:18" x14ac:dyDescent="0.2">
      <c r="A113" t="s">
        <v>138</v>
      </c>
      <c r="B113" s="79" t="s">
        <v>31</v>
      </c>
      <c r="Q113" t="s">
        <v>158</v>
      </c>
    </row>
    <row r="114" spans="1:18" x14ac:dyDescent="0.2">
      <c r="A114" t="s">
        <v>138</v>
      </c>
      <c r="B114" s="79" t="s">
        <v>93</v>
      </c>
      <c r="F114">
        <v>13</v>
      </c>
      <c r="G114" t="s">
        <v>119</v>
      </c>
      <c r="H114" t="s">
        <v>159</v>
      </c>
      <c r="N114" t="s">
        <v>151</v>
      </c>
      <c r="O114" t="s">
        <v>122</v>
      </c>
      <c r="Q114" t="s">
        <v>123</v>
      </c>
      <c r="R114">
        <v>36.6</v>
      </c>
    </row>
    <row r="115" spans="1:18" x14ac:dyDescent="0.2">
      <c r="A115" t="s">
        <v>138</v>
      </c>
      <c r="B115" s="79" t="s">
        <v>94</v>
      </c>
      <c r="F115">
        <v>492</v>
      </c>
      <c r="G115" t="s">
        <v>124</v>
      </c>
      <c r="H115" t="s">
        <v>113</v>
      </c>
      <c r="I115" t="s">
        <v>125</v>
      </c>
      <c r="J115">
        <v>65</v>
      </c>
      <c r="N115" t="s">
        <v>126</v>
      </c>
      <c r="O115" t="s">
        <v>47</v>
      </c>
      <c r="Q115" t="s">
        <v>48</v>
      </c>
      <c r="R115">
        <v>0.34799999999999998</v>
      </c>
    </row>
    <row r="116" spans="1:18" x14ac:dyDescent="0.2">
      <c r="A116" t="s">
        <v>138</v>
      </c>
      <c r="B116" s="79" t="s">
        <v>95</v>
      </c>
      <c r="F116">
        <v>492</v>
      </c>
      <c r="G116" t="s">
        <v>44</v>
      </c>
      <c r="H116" t="s">
        <v>113</v>
      </c>
      <c r="N116" t="s">
        <v>127</v>
      </c>
      <c r="O116" t="s">
        <v>128</v>
      </c>
      <c r="Q116" t="s">
        <v>48</v>
      </c>
      <c r="R116">
        <v>0.121</v>
      </c>
    </row>
    <row r="117" spans="1:18" x14ac:dyDescent="0.2">
      <c r="A117" t="s">
        <v>138</v>
      </c>
      <c r="B117" s="79" t="s">
        <v>96</v>
      </c>
      <c r="F117">
        <v>123</v>
      </c>
      <c r="G117" t="s">
        <v>129</v>
      </c>
      <c r="H117" t="s">
        <v>157</v>
      </c>
      <c r="O117" t="s">
        <v>131</v>
      </c>
      <c r="R117">
        <v>5.7</v>
      </c>
    </row>
    <row r="118" spans="1:18" x14ac:dyDescent="0.2">
      <c r="A118" t="s">
        <v>138</v>
      </c>
      <c r="B118" s="79" t="s">
        <v>97</v>
      </c>
      <c r="F118">
        <v>123</v>
      </c>
      <c r="G118" t="s">
        <v>132</v>
      </c>
      <c r="H118">
        <v>2</v>
      </c>
      <c r="I118" t="s">
        <v>31</v>
      </c>
      <c r="J118">
        <v>340</v>
      </c>
      <c r="K118" t="s">
        <v>125</v>
      </c>
      <c r="L118">
        <v>250</v>
      </c>
      <c r="O118" t="s">
        <v>133</v>
      </c>
      <c r="R118">
        <v>1.3</v>
      </c>
    </row>
    <row r="119" spans="1:18" x14ac:dyDescent="0.2">
      <c r="A119" t="s">
        <v>139</v>
      </c>
      <c r="B119" s="79" t="s">
        <v>31</v>
      </c>
      <c r="Q119" t="s">
        <v>160</v>
      </c>
    </row>
    <row r="120" spans="1:18" x14ac:dyDescent="0.2">
      <c r="A120" t="s">
        <v>139</v>
      </c>
      <c r="B120" s="79">
        <v>1</v>
      </c>
      <c r="F120">
        <v>6</v>
      </c>
      <c r="G120" t="s">
        <v>161</v>
      </c>
      <c r="H120" t="s">
        <v>66</v>
      </c>
      <c r="N120" t="s">
        <v>162</v>
      </c>
      <c r="O120" t="s">
        <v>163</v>
      </c>
      <c r="R120">
        <v>7.7</v>
      </c>
    </row>
    <row r="121" spans="1:18" x14ac:dyDescent="0.2">
      <c r="A121" t="s">
        <v>139</v>
      </c>
      <c r="B121" s="79">
        <v>2</v>
      </c>
      <c r="F121">
        <v>216</v>
      </c>
      <c r="G121" t="s">
        <v>124</v>
      </c>
      <c r="H121" t="s">
        <v>99</v>
      </c>
      <c r="I121" t="s">
        <v>125</v>
      </c>
      <c r="J121">
        <v>45</v>
      </c>
      <c r="N121" t="s">
        <v>126</v>
      </c>
      <c r="O121" t="s">
        <v>47</v>
      </c>
      <c r="Q121" t="s">
        <v>48</v>
      </c>
      <c r="R121">
        <v>8.77E-2</v>
      </c>
    </row>
    <row r="122" spans="1:18" x14ac:dyDescent="0.2">
      <c r="A122" t="s">
        <v>139</v>
      </c>
      <c r="B122" s="79">
        <v>3</v>
      </c>
      <c r="F122">
        <v>216</v>
      </c>
      <c r="G122" t="s">
        <v>44</v>
      </c>
      <c r="H122" t="s">
        <v>99</v>
      </c>
      <c r="N122" t="s">
        <v>127</v>
      </c>
      <c r="O122" t="s">
        <v>128</v>
      </c>
      <c r="Q122" t="s">
        <v>48</v>
      </c>
      <c r="R122">
        <v>3.62E-3</v>
      </c>
    </row>
    <row r="123" spans="1:18" x14ac:dyDescent="0.2">
      <c r="A123" t="s">
        <v>139</v>
      </c>
      <c r="B123" s="79">
        <v>4</v>
      </c>
      <c r="F123">
        <v>54</v>
      </c>
      <c r="G123" t="s">
        <v>129</v>
      </c>
      <c r="H123" t="s">
        <v>164</v>
      </c>
      <c r="O123" t="s">
        <v>131</v>
      </c>
      <c r="R123">
        <v>2.6</v>
      </c>
    </row>
    <row r="124" spans="1:18" x14ac:dyDescent="0.2">
      <c r="A124" t="s">
        <v>139</v>
      </c>
      <c r="B124" s="79">
        <v>5</v>
      </c>
      <c r="F124">
        <v>108</v>
      </c>
      <c r="G124" t="s">
        <v>165</v>
      </c>
      <c r="H124" t="s">
        <v>166</v>
      </c>
      <c r="I124" t="s">
        <v>125</v>
      </c>
      <c r="J124">
        <v>6</v>
      </c>
      <c r="K124" t="s">
        <v>31</v>
      </c>
      <c r="L124">
        <v>200</v>
      </c>
      <c r="O124" t="s">
        <v>122</v>
      </c>
      <c r="R124">
        <v>0.94</v>
      </c>
    </row>
    <row r="125" spans="1:18" x14ac:dyDescent="0.2">
      <c r="A125" t="s">
        <v>139</v>
      </c>
      <c r="B125" s="79">
        <v>6</v>
      </c>
      <c r="F125">
        <v>54</v>
      </c>
      <c r="G125" t="s">
        <v>167</v>
      </c>
      <c r="H125">
        <v>2</v>
      </c>
      <c r="I125" t="s">
        <v>31</v>
      </c>
      <c r="J125">
        <v>50</v>
      </c>
      <c r="K125" t="s">
        <v>125</v>
      </c>
      <c r="L125">
        <v>200</v>
      </c>
      <c r="O125" t="s">
        <v>133</v>
      </c>
      <c r="R125">
        <v>0.2</v>
      </c>
    </row>
    <row r="126" spans="1:18" x14ac:dyDescent="0.2">
      <c r="A126" t="s">
        <v>139</v>
      </c>
      <c r="B126" s="79" t="s">
        <v>31</v>
      </c>
      <c r="Q126" t="s">
        <v>168</v>
      </c>
    </row>
    <row r="127" spans="1:18" x14ac:dyDescent="0.2">
      <c r="A127" t="s">
        <v>139</v>
      </c>
      <c r="B127" s="79" t="s">
        <v>53</v>
      </c>
      <c r="F127">
        <v>1</v>
      </c>
      <c r="G127" t="s">
        <v>161</v>
      </c>
      <c r="H127" t="s">
        <v>68</v>
      </c>
      <c r="N127" t="s">
        <v>162</v>
      </c>
      <c r="O127" t="s">
        <v>163</v>
      </c>
      <c r="R127">
        <v>9</v>
      </c>
    </row>
    <row r="128" spans="1:18" x14ac:dyDescent="0.2">
      <c r="A128" t="s">
        <v>139</v>
      </c>
      <c r="B128" s="79" t="s">
        <v>56</v>
      </c>
      <c r="F128">
        <v>4</v>
      </c>
      <c r="G128" t="s">
        <v>124</v>
      </c>
      <c r="H128" t="s">
        <v>99</v>
      </c>
      <c r="I128" t="s">
        <v>125</v>
      </c>
      <c r="J128">
        <v>45</v>
      </c>
      <c r="N128" t="s">
        <v>126</v>
      </c>
      <c r="O128" t="s">
        <v>47</v>
      </c>
      <c r="Q128" t="s">
        <v>48</v>
      </c>
      <c r="R128">
        <v>8.77E-2</v>
      </c>
    </row>
    <row r="129" spans="1:18" x14ac:dyDescent="0.2">
      <c r="A129" t="s">
        <v>139</v>
      </c>
      <c r="B129" s="79" t="s">
        <v>58</v>
      </c>
      <c r="F129">
        <v>4</v>
      </c>
      <c r="G129" t="s">
        <v>44</v>
      </c>
      <c r="H129" t="s">
        <v>99</v>
      </c>
      <c r="N129" t="s">
        <v>127</v>
      </c>
      <c r="O129" t="s">
        <v>128</v>
      </c>
      <c r="Q129" t="s">
        <v>48</v>
      </c>
      <c r="R129">
        <v>3.62E-3</v>
      </c>
    </row>
    <row r="130" spans="1:18" x14ac:dyDescent="0.2">
      <c r="A130" t="s">
        <v>139</v>
      </c>
      <c r="B130" s="79" t="s">
        <v>85</v>
      </c>
      <c r="F130">
        <v>1</v>
      </c>
      <c r="G130" t="s">
        <v>129</v>
      </c>
      <c r="H130" t="s">
        <v>169</v>
      </c>
      <c r="O130" t="s">
        <v>131</v>
      </c>
      <c r="R130">
        <v>2.9</v>
      </c>
    </row>
    <row r="131" spans="1:18" x14ac:dyDescent="0.2">
      <c r="A131" t="s">
        <v>139</v>
      </c>
      <c r="B131" s="79" t="s">
        <v>87</v>
      </c>
      <c r="F131">
        <v>2</v>
      </c>
      <c r="G131" t="s">
        <v>165</v>
      </c>
      <c r="H131" t="s">
        <v>166</v>
      </c>
      <c r="I131" t="s">
        <v>125</v>
      </c>
      <c r="J131">
        <v>4</v>
      </c>
      <c r="K131" t="s">
        <v>31</v>
      </c>
      <c r="L131">
        <v>200</v>
      </c>
      <c r="O131" t="s">
        <v>122</v>
      </c>
      <c r="R131">
        <v>0.94</v>
      </c>
    </row>
    <row r="132" spans="1:18" x14ac:dyDescent="0.2">
      <c r="A132" t="s">
        <v>139</v>
      </c>
      <c r="B132" s="79" t="s">
        <v>170</v>
      </c>
      <c r="F132">
        <v>1</v>
      </c>
      <c r="G132" t="s">
        <v>167</v>
      </c>
      <c r="H132">
        <v>2</v>
      </c>
      <c r="I132" t="s">
        <v>31</v>
      </c>
      <c r="J132">
        <v>70</v>
      </c>
      <c r="K132" t="s">
        <v>125</v>
      </c>
      <c r="L132">
        <v>200</v>
      </c>
      <c r="O132" t="s">
        <v>133</v>
      </c>
      <c r="R132">
        <v>0.25</v>
      </c>
    </row>
    <row r="133" spans="1:18" x14ac:dyDescent="0.2">
      <c r="A133" t="s">
        <v>140</v>
      </c>
      <c r="B133" s="79" t="s">
        <v>31</v>
      </c>
      <c r="Q133" t="s">
        <v>149</v>
      </c>
    </row>
    <row r="134" spans="1:18" x14ac:dyDescent="0.2">
      <c r="A134" t="s">
        <v>140</v>
      </c>
      <c r="B134" s="79">
        <v>1</v>
      </c>
      <c r="F134">
        <v>0</v>
      </c>
      <c r="G134" t="s">
        <v>161</v>
      </c>
      <c r="H134" t="s">
        <v>55</v>
      </c>
      <c r="N134" t="s">
        <v>216</v>
      </c>
      <c r="O134" t="s">
        <v>163</v>
      </c>
      <c r="R134">
        <v>22.18</v>
      </c>
    </row>
    <row r="135" spans="1:18" x14ac:dyDescent="0.2">
      <c r="A135" t="s">
        <v>140</v>
      </c>
      <c r="B135" s="79">
        <v>2</v>
      </c>
      <c r="F135">
        <v>0</v>
      </c>
      <c r="G135" t="s">
        <v>124</v>
      </c>
      <c r="H135" t="s">
        <v>57</v>
      </c>
      <c r="I135" t="s">
        <v>125</v>
      </c>
      <c r="J135">
        <v>55</v>
      </c>
      <c r="N135" t="s">
        <v>126</v>
      </c>
      <c r="O135" t="s">
        <v>47</v>
      </c>
      <c r="Q135" t="s">
        <v>48</v>
      </c>
      <c r="R135">
        <v>0.20599999999999999</v>
      </c>
    </row>
    <row r="136" spans="1:18" x14ac:dyDescent="0.2">
      <c r="A136" t="s">
        <v>140</v>
      </c>
      <c r="B136" s="79">
        <v>3</v>
      </c>
      <c r="F136">
        <v>0</v>
      </c>
      <c r="G136" t="s">
        <v>44</v>
      </c>
      <c r="H136" t="s">
        <v>57</v>
      </c>
      <c r="N136" t="s">
        <v>127</v>
      </c>
      <c r="O136" t="s">
        <v>128</v>
      </c>
      <c r="Q136" t="s">
        <v>48</v>
      </c>
      <c r="R136">
        <v>6.7599999999999993E-2</v>
      </c>
    </row>
    <row r="137" spans="1:18" x14ac:dyDescent="0.2">
      <c r="A137" t="s">
        <v>140</v>
      </c>
      <c r="B137" s="79">
        <v>4</v>
      </c>
      <c r="F137">
        <v>0</v>
      </c>
      <c r="G137" t="s">
        <v>129</v>
      </c>
      <c r="H137" t="s">
        <v>217</v>
      </c>
      <c r="O137" t="s">
        <v>131</v>
      </c>
      <c r="R137">
        <v>2.6</v>
      </c>
    </row>
    <row r="138" spans="1:18" x14ac:dyDescent="0.2">
      <c r="A138" t="s">
        <v>140</v>
      </c>
      <c r="B138" s="79">
        <v>5</v>
      </c>
      <c r="F138">
        <v>0</v>
      </c>
      <c r="G138" t="s">
        <v>165</v>
      </c>
      <c r="H138" t="s">
        <v>166</v>
      </c>
      <c r="I138" t="s">
        <v>125</v>
      </c>
      <c r="J138">
        <v>6</v>
      </c>
      <c r="K138" t="s">
        <v>31</v>
      </c>
      <c r="L138">
        <v>240</v>
      </c>
      <c r="O138" t="s">
        <v>122</v>
      </c>
      <c r="R138">
        <v>1.1000000000000001</v>
      </c>
    </row>
    <row r="139" spans="1:18" x14ac:dyDescent="0.2">
      <c r="A139" t="s">
        <v>140</v>
      </c>
      <c r="B139" s="79">
        <v>6</v>
      </c>
      <c r="F139">
        <v>0</v>
      </c>
      <c r="G139" t="s">
        <v>167</v>
      </c>
      <c r="H139">
        <v>2</v>
      </c>
      <c r="I139" t="s">
        <v>31</v>
      </c>
      <c r="J139">
        <v>140</v>
      </c>
      <c r="K139" t="s">
        <v>125</v>
      </c>
      <c r="L139">
        <v>250</v>
      </c>
      <c r="O139" t="s">
        <v>133</v>
      </c>
      <c r="R139">
        <v>0.5</v>
      </c>
    </row>
    <row r="140" spans="1:18" x14ac:dyDescent="0.2">
      <c r="A140" t="s">
        <v>140</v>
      </c>
      <c r="B140" s="79" t="s">
        <v>31</v>
      </c>
      <c r="Q140" t="s">
        <v>218</v>
      </c>
    </row>
    <row r="141" spans="1:18" x14ac:dyDescent="0.2">
      <c r="A141" t="s">
        <v>140</v>
      </c>
      <c r="B141" s="79" t="s">
        <v>53</v>
      </c>
      <c r="F141">
        <v>11</v>
      </c>
      <c r="G141" t="s">
        <v>161</v>
      </c>
      <c r="H141" t="s">
        <v>61</v>
      </c>
      <c r="N141" t="s">
        <v>216</v>
      </c>
      <c r="O141" t="s">
        <v>163</v>
      </c>
      <c r="R141">
        <v>24.32</v>
      </c>
    </row>
    <row r="142" spans="1:18" x14ac:dyDescent="0.2">
      <c r="A142" t="s">
        <v>140</v>
      </c>
      <c r="B142" s="79" t="s">
        <v>56</v>
      </c>
      <c r="F142">
        <v>428</v>
      </c>
      <c r="G142" t="s">
        <v>124</v>
      </c>
      <c r="H142" t="s">
        <v>57</v>
      </c>
      <c r="I142" t="s">
        <v>125</v>
      </c>
      <c r="J142">
        <v>55</v>
      </c>
      <c r="N142" t="s">
        <v>126</v>
      </c>
      <c r="O142" t="s">
        <v>47</v>
      </c>
      <c r="Q142" t="s">
        <v>48</v>
      </c>
      <c r="R142">
        <v>0.20599999999999999</v>
      </c>
    </row>
    <row r="143" spans="1:18" x14ac:dyDescent="0.2">
      <c r="A143" t="s">
        <v>140</v>
      </c>
      <c r="B143" s="79" t="s">
        <v>58</v>
      </c>
      <c r="F143">
        <v>428</v>
      </c>
      <c r="G143" t="s">
        <v>44</v>
      </c>
      <c r="H143" t="s">
        <v>57</v>
      </c>
      <c r="N143" t="s">
        <v>127</v>
      </c>
      <c r="O143" t="s">
        <v>128</v>
      </c>
      <c r="Q143" t="s">
        <v>48</v>
      </c>
      <c r="R143">
        <v>6.7599999999999993E-2</v>
      </c>
    </row>
    <row r="144" spans="1:18" x14ac:dyDescent="0.2">
      <c r="A144" t="s">
        <v>140</v>
      </c>
      <c r="B144" s="79" t="s">
        <v>85</v>
      </c>
      <c r="F144">
        <v>107</v>
      </c>
      <c r="G144" t="s">
        <v>129</v>
      </c>
      <c r="H144" t="s">
        <v>217</v>
      </c>
      <c r="O144" t="s">
        <v>131</v>
      </c>
      <c r="R144">
        <v>2.9</v>
      </c>
    </row>
    <row r="145" spans="1:18" x14ac:dyDescent="0.2">
      <c r="A145" t="s">
        <v>140</v>
      </c>
      <c r="B145" s="79" t="s">
        <v>87</v>
      </c>
      <c r="F145">
        <v>214</v>
      </c>
      <c r="G145" t="s">
        <v>165</v>
      </c>
      <c r="H145" t="s">
        <v>166</v>
      </c>
      <c r="I145" t="s">
        <v>125</v>
      </c>
      <c r="J145">
        <v>6</v>
      </c>
      <c r="K145" t="s">
        <v>31</v>
      </c>
      <c r="L145">
        <v>240</v>
      </c>
      <c r="O145" t="s">
        <v>122</v>
      </c>
      <c r="R145">
        <v>1.1000000000000001</v>
      </c>
    </row>
    <row r="146" spans="1:18" x14ac:dyDescent="0.2">
      <c r="A146" t="s">
        <v>140</v>
      </c>
      <c r="B146" s="79" t="s">
        <v>170</v>
      </c>
      <c r="F146">
        <v>107</v>
      </c>
      <c r="G146" t="s">
        <v>167</v>
      </c>
      <c r="H146">
        <v>2</v>
      </c>
      <c r="I146" t="s">
        <v>31</v>
      </c>
      <c r="J146">
        <v>140</v>
      </c>
      <c r="K146" t="s">
        <v>125</v>
      </c>
      <c r="L146">
        <v>250</v>
      </c>
      <c r="O146" t="s">
        <v>133</v>
      </c>
      <c r="R146">
        <v>0.5</v>
      </c>
    </row>
    <row r="147" spans="1:18" x14ac:dyDescent="0.2">
      <c r="A147" t="s">
        <v>140</v>
      </c>
      <c r="B147" s="79" t="s">
        <v>31</v>
      </c>
      <c r="Q147" t="s">
        <v>219</v>
      </c>
    </row>
    <row r="148" spans="1:18" x14ac:dyDescent="0.2">
      <c r="A148" t="s">
        <v>140</v>
      </c>
      <c r="B148" s="79" t="s">
        <v>60</v>
      </c>
      <c r="F148">
        <v>7</v>
      </c>
      <c r="G148" t="s">
        <v>161</v>
      </c>
      <c r="H148" t="s">
        <v>69</v>
      </c>
      <c r="N148" t="s">
        <v>216</v>
      </c>
      <c r="O148" t="s">
        <v>163</v>
      </c>
      <c r="R148">
        <v>36.82</v>
      </c>
    </row>
    <row r="149" spans="1:18" x14ac:dyDescent="0.2">
      <c r="A149" t="s">
        <v>140</v>
      </c>
      <c r="B149" s="79" t="s">
        <v>62</v>
      </c>
      <c r="F149">
        <v>276</v>
      </c>
      <c r="G149" t="s">
        <v>124</v>
      </c>
      <c r="H149" t="s">
        <v>113</v>
      </c>
      <c r="I149" t="s">
        <v>125</v>
      </c>
      <c r="J149">
        <v>65</v>
      </c>
      <c r="N149" t="s">
        <v>126</v>
      </c>
      <c r="O149" t="s">
        <v>47</v>
      </c>
      <c r="Q149" t="s">
        <v>48</v>
      </c>
      <c r="R149">
        <v>0.34799999999999998</v>
      </c>
    </row>
    <row r="150" spans="1:18" x14ac:dyDescent="0.2">
      <c r="A150" t="s">
        <v>140</v>
      </c>
      <c r="B150" s="79" t="s">
        <v>63</v>
      </c>
      <c r="F150">
        <v>276</v>
      </c>
      <c r="G150" t="s">
        <v>44</v>
      </c>
      <c r="H150" t="s">
        <v>113</v>
      </c>
      <c r="N150" t="s">
        <v>127</v>
      </c>
      <c r="O150" t="s">
        <v>128</v>
      </c>
      <c r="Q150" t="s">
        <v>48</v>
      </c>
      <c r="R150">
        <v>0.121</v>
      </c>
    </row>
    <row r="151" spans="1:18" x14ac:dyDescent="0.2">
      <c r="A151" t="s">
        <v>140</v>
      </c>
      <c r="B151" s="79" t="s">
        <v>89</v>
      </c>
      <c r="F151">
        <v>69</v>
      </c>
      <c r="G151" t="s">
        <v>129</v>
      </c>
      <c r="H151" t="s">
        <v>220</v>
      </c>
      <c r="O151" t="s">
        <v>131</v>
      </c>
      <c r="R151">
        <v>4.7</v>
      </c>
    </row>
    <row r="152" spans="1:18" x14ac:dyDescent="0.2">
      <c r="A152" t="s">
        <v>140</v>
      </c>
      <c r="B152" s="79" t="s">
        <v>91</v>
      </c>
      <c r="F152">
        <v>138</v>
      </c>
      <c r="G152" t="s">
        <v>165</v>
      </c>
      <c r="H152" t="s">
        <v>166</v>
      </c>
      <c r="I152" t="s">
        <v>125</v>
      </c>
      <c r="J152">
        <v>6</v>
      </c>
      <c r="K152" t="s">
        <v>31</v>
      </c>
      <c r="L152">
        <v>240</v>
      </c>
      <c r="O152" t="s">
        <v>122</v>
      </c>
      <c r="R152">
        <v>1.2</v>
      </c>
    </row>
    <row r="153" spans="1:18" x14ac:dyDescent="0.2">
      <c r="A153" t="s">
        <v>140</v>
      </c>
      <c r="B153" s="79" t="s">
        <v>221</v>
      </c>
      <c r="F153">
        <v>69</v>
      </c>
      <c r="G153" t="s">
        <v>167</v>
      </c>
      <c r="H153">
        <v>2</v>
      </c>
      <c r="I153" t="s">
        <v>31</v>
      </c>
      <c r="J153">
        <v>180</v>
      </c>
      <c r="K153" t="s">
        <v>125</v>
      </c>
      <c r="L153">
        <v>250</v>
      </c>
      <c r="O153" t="s">
        <v>133</v>
      </c>
      <c r="R153">
        <v>0.7</v>
      </c>
    </row>
    <row r="154" spans="1:18" x14ac:dyDescent="0.2">
      <c r="A154" t="s">
        <v>140</v>
      </c>
      <c r="B154" s="79" t="s">
        <v>31</v>
      </c>
      <c r="Q154" t="s">
        <v>222</v>
      </c>
    </row>
    <row r="155" spans="1:18" x14ac:dyDescent="0.2">
      <c r="A155" t="s">
        <v>140</v>
      </c>
      <c r="B155" s="79" t="s">
        <v>93</v>
      </c>
      <c r="F155">
        <v>7</v>
      </c>
      <c r="G155" t="s">
        <v>161</v>
      </c>
      <c r="H155" t="s">
        <v>116</v>
      </c>
      <c r="N155" t="s">
        <v>216</v>
      </c>
      <c r="O155" t="s">
        <v>163</v>
      </c>
      <c r="R155">
        <v>38.76</v>
      </c>
    </row>
    <row r="156" spans="1:18" x14ac:dyDescent="0.2">
      <c r="A156" t="s">
        <v>140</v>
      </c>
      <c r="B156" s="79" t="s">
        <v>94</v>
      </c>
      <c r="F156">
        <v>276</v>
      </c>
      <c r="G156" t="s">
        <v>124</v>
      </c>
      <c r="H156" t="s">
        <v>113</v>
      </c>
      <c r="I156" t="s">
        <v>125</v>
      </c>
      <c r="J156">
        <v>65</v>
      </c>
      <c r="N156" t="s">
        <v>126</v>
      </c>
      <c r="O156" t="s">
        <v>47</v>
      </c>
      <c r="Q156" t="s">
        <v>48</v>
      </c>
      <c r="R156">
        <v>0.34799999999999998</v>
      </c>
    </row>
    <row r="157" spans="1:18" x14ac:dyDescent="0.2">
      <c r="A157" t="s">
        <v>140</v>
      </c>
      <c r="B157" s="79" t="s">
        <v>95</v>
      </c>
      <c r="F157">
        <v>276</v>
      </c>
      <c r="G157" t="s">
        <v>44</v>
      </c>
      <c r="H157" t="s">
        <v>113</v>
      </c>
      <c r="N157" t="s">
        <v>127</v>
      </c>
      <c r="O157" t="s">
        <v>128</v>
      </c>
      <c r="Q157" t="s">
        <v>48</v>
      </c>
      <c r="R157">
        <v>0.121</v>
      </c>
    </row>
    <row r="158" spans="1:18" x14ac:dyDescent="0.2">
      <c r="A158" t="s">
        <v>140</v>
      </c>
      <c r="B158" s="79" t="s">
        <v>96</v>
      </c>
      <c r="F158">
        <v>69</v>
      </c>
      <c r="G158" t="s">
        <v>129</v>
      </c>
      <c r="H158" t="s">
        <v>220</v>
      </c>
      <c r="O158" t="s">
        <v>131</v>
      </c>
      <c r="R158">
        <v>5.4</v>
      </c>
    </row>
    <row r="159" spans="1:18" x14ac:dyDescent="0.2">
      <c r="A159" t="s">
        <v>140</v>
      </c>
      <c r="B159" s="79" t="s">
        <v>97</v>
      </c>
      <c r="F159">
        <v>138</v>
      </c>
      <c r="G159" t="s">
        <v>165</v>
      </c>
      <c r="H159" t="s">
        <v>166</v>
      </c>
      <c r="I159" t="s">
        <v>125</v>
      </c>
      <c r="J159">
        <v>6</v>
      </c>
      <c r="K159" t="s">
        <v>31</v>
      </c>
      <c r="L159">
        <v>240</v>
      </c>
      <c r="O159" t="s">
        <v>122</v>
      </c>
      <c r="R159">
        <v>1.2</v>
      </c>
    </row>
    <row r="160" spans="1:18" x14ac:dyDescent="0.2">
      <c r="A160" t="s">
        <v>140</v>
      </c>
      <c r="B160" s="79" t="s">
        <v>223</v>
      </c>
      <c r="F160">
        <v>69</v>
      </c>
      <c r="G160" t="s">
        <v>167</v>
      </c>
      <c r="H160">
        <v>2</v>
      </c>
      <c r="I160" t="s">
        <v>31</v>
      </c>
      <c r="J160">
        <v>180</v>
      </c>
      <c r="K160" t="s">
        <v>125</v>
      </c>
      <c r="L160">
        <v>250</v>
      </c>
      <c r="O160" t="s">
        <v>133</v>
      </c>
      <c r="R160">
        <v>0.7</v>
      </c>
    </row>
    <row r="161" spans="1:18" x14ac:dyDescent="0.2">
      <c r="A161" t="s">
        <v>141</v>
      </c>
      <c r="B161" s="79">
        <v>1</v>
      </c>
      <c r="D161" t="s">
        <v>142</v>
      </c>
      <c r="F161">
        <v>16</v>
      </c>
      <c r="G161" t="s">
        <v>224</v>
      </c>
      <c r="O161" t="s">
        <v>225</v>
      </c>
      <c r="R161">
        <v>2</v>
      </c>
    </row>
    <row r="162" spans="1:18" x14ac:dyDescent="0.2">
      <c r="A162" t="s">
        <v>141</v>
      </c>
      <c r="B162" s="79">
        <v>2</v>
      </c>
      <c r="D162" t="s">
        <v>143</v>
      </c>
      <c r="F162">
        <v>16</v>
      </c>
      <c r="G162" t="s">
        <v>226</v>
      </c>
      <c r="O162" t="s">
        <v>225</v>
      </c>
      <c r="R162">
        <v>96</v>
      </c>
    </row>
    <row r="163" spans="1:18" x14ac:dyDescent="0.2">
      <c r="A163" t="s">
        <v>141</v>
      </c>
      <c r="B163" s="79">
        <v>3</v>
      </c>
      <c r="D163" t="s">
        <v>144</v>
      </c>
      <c r="F163">
        <v>16</v>
      </c>
      <c r="G163" t="s">
        <v>227</v>
      </c>
      <c r="O163" t="s">
        <v>225</v>
      </c>
      <c r="R163">
        <v>22</v>
      </c>
    </row>
    <row r="164" spans="1:18" x14ac:dyDescent="0.2">
      <c r="A164" t="s">
        <v>141</v>
      </c>
      <c r="B164" s="79">
        <v>4</v>
      </c>
      <c r="D164" t="s">
        <v>145</v>
      </c>
      <c r="F164">
        <v>16</v>
      </c>
      <c r="G164" t="s">
        <v>228</v>
      </c>
      <c r="O164" t="s">
        <v>225</v>
      </c>
      <c r="R164">
        <v>48</v>
      </c>
    </row>
    <row r="165" spans="1:18" x14ac:dyDescent="0.2">
      <c r="A165" t="s">
        <v>142</v>
      </c>
      <c r="B165" s="79">
        <v>1</v>
      </c>
      <c r="F165">
        <v>2</v>
      </c>
      <c r="G165" t="s">
        <v>132</v>
      </c>
      <c r="H165">
        <v>5</v>
      </c>
      <c r="I165" t="s">
        <v>31</v>
      </c>
      <c r="J165">
        <v>80</v>
      </c>
      <c r="K165" t="s">
        <v>125</v>
      </c>
      <c r="L165">
        <v>80</v>
      </c>
      <c r="O165" t="s">
        <v>122</v>
      </c>
      <c r="R165">
        <v>0.2</v>
      </c>
    </row>
    <row r="166" spans="1:18" x14ac:dyDescent="0.2">
      <c r="A166" t="s">
        <v>142</v>
      </c>
      <c r="B166" s="79">
        <v>2</v>
      </c>
      <c r="F166">
        <v>1</v>
      </c>
      <c r="G166" t="s">
        <v>124</v>
      </c>
      <c r="H166" t="s">
        <v>75</v>
      </c>
      <c r="I166" t="s">
        <v>125</v>
      </c>
      <c r="J166">
        <v>200</v>
      </c>
      <c r="N166" t="s">
        <v>229</v>
      </c>
      <c r="O166">
        <v>8</v>
      </c>
      <c r="R166">
        <v>1.31</v>
      </c>
    </row>
    <row r="167" spans="1:18" x14ac:dyDescent="0.2">
      <c r="A167" t="s">
        <v>142</v>
      </c>
      <c r="B167" s="79" t="s">
        <v>201</v>
      </c>
      <c r="F167">
        <v>1</v>
      </c>
      <c r="G167" t="s">
        <v>44</v>
      </c>
      <c r="H167" t="s">
        <v>75</v>
      </c>
      <c r="N167" t="s">
        <v>230</v>
      </c>
      <c r="O167" t="s">
        <v>231</v>
      </c>
      <c r="R167">
        <v>0.13600000000000001</v>
      </c>
    </row>
    <row r="168" spans="1:18" x14ac:dyDescent="0.2">
      <c r="A168" t="s">
        <v>142</v>
      </c>
      <c r="B168" s="79" t="s">
        <v>232</v>
      </c>
      <c r="F168">
        <v>1</v>
      </c>
      <c r="G168" t="s">
        <v>44</v>
      </c>
      <c r="H168" t="s">
        <v>75</v>
      </c>
      <c r="N168" t="s">
        <v>46</v>
      </c>
      <c r="O168" t="s">
        <v>231</v>
      </c>
      <c r="R168">
        <v>0.23200000000000001</v>
      </c>
    </row>
    <row r="169" spans="1:18" x14ac:dyDescent="0.2">
      <c r="A169" t="s">
        <v>143</v>
      </c>
      <c r="B169" s="79">
        <v>1</v>
      </c>
      <c r="D169" t="s">
        <v>233</v>
      </c>
      <c r="F169">
        <v>1</v>
      </c>
      <c r="G169" t="s">
        <v>132</v>
      </c>
      <c r="H169">
        <v>10</v>
      </c>
      <c r="I169" t="s">
        <v>31</v>
      </c>
      <c r="J169">
        <v>170</v>
      </c>
      <c r="K169" t="s">
        <v>125</v>
      </c>
      <c r="L169">
        <v>280</v>
      </c>
      <c r="O169" t="s">
        <v>122</v>
      </c>
      <c r="R169">
        <v>3.7</v>
      </c>
    </row>
    <row r="170" spans="1:18" x14ac:dyDescent="0.2">
      <c r="A170" t="s">
        <v>143</v>
      </c>
      <c r="B170" s="79">
        <v>2</v>
      </c>
      <c r="D170" t="s">
        <v>233</v>
      </c>
      <c r="F170">
        <v>1</v>
      </c>
      <c r="G170" t="s">
        <v>132</v>
      </c>
      <c r="H170">
        <v>10</v>
      </c>
      <c r="I170" t="s">
        <v>31</v>
      </c>
      <c r="J170">
        <v>100</v>
      </c>
      <c r="K170" t="s">
        <v>125</v>
      </c>
      <c r="L170">
        <v>200</v>
      </c>
      <c r="O170" t="s">
        <v>122</v>
      </c>
      <c r="R170">
        <v>1.6</v>
      </c>
    </row>
    <row r="171" spans="1:18" x14ac:dyDescent="0.2">
      <c r="A171" t="s">
        <v>143</v>
      </c>
      <c r="B171" s="79">
        <v>3</v>
      </c>
      <c r="D171" t="s">
        <v>233</v>
      </c>
      <c r="F171">
        <v>1</v>
      </c>
      <c r="G171" t="s">
        <v>11</v>
      </c>
      <c r="H171">
        <v>180</v>
      </c>
      <c r="I171" t="s">
        <v>31</v>
      </c>
      <c r="J171">
        <v>1300</v>
      </c>
      <c r="O171" t="s">
        <v>234</v>
      </c>
      <c r="R171">
        <v>28.6</v>
      </c>
    </row>
    <row r="172" spans="1:18" x14ac:dyDescent="0.2">
      <c r="A172" t="s">
        <v>143</v>
      </c>
      <c r="B172" s="79">
        <v>4</v>
      </c>
      <c r="D172" t="s">
        <v>233</v>
      </c>
      <c r="F172">
        <v>1</v>
      </c>
      <c r="G172" t="s">
        <v>235</v>
      </c>
      <c r="H172">
        <v>240</v>
      </c>
      <c r="I172" t="s">
        <v>31</v>
      </c>
      <c r="J172">
        <v>620</v>
      </c>
      <c r="O172" t="s">
        <v>234</v>
      </c>
      <c r="R172">
        <v>37.4</v>
      </c>
    </row>
    <row r="173" spans="1:18" x14ac:dyDescent="0.2">
      <c r="A173" t="s">
        <v>143</v>
      </c>
      <c r="B173" s="79">
        <v>5</v>
      </c>
      <c r="D173" t="s">
        <v>233</v>
      </c>
      <c r="F173">
        <v>2</v>
      </c>
      <c r="G173" t="s">
        <v>165</v>
      </c>
      <c r="H173">
        <v>50</v>
      </c>
      <c r="I173" t="s">
        <v>125</v>
      </c>
      <c r="J173">
        <v>5</v>
      </c>
      <c r="K173" t="s">
        <v>31</v>
      </c>
      <c r="L173">
        <v>660</v>
      </c>
      <c r="O173" t="s">
        <v>234</v>
      </c>
      <c r="R173">
        <v>0.245</v>
      </c>
    </row>
    <row r="174" spans="1:18" x14ac:dyDescent="0.2">
      <c r="A174" t="s">
        <v>143</v>
      </c>
      <c r="B174" s="79">
        <v>6</v>
      </c>
      <c r="F174">
        <v>1</v>
      </c>
      <c r="G174" t="s">
        <v>236</v>
      </c>
      <c r="H174" t="s">
        <v>55</v>
      </c>
      <c r="N174" t="s">
        <v>111</v>
      </c>
      <c r="O174" t="s">
        <v>234</v>
      </c>
      <c r="R174">
        <v>24.6</v>
      </c>
    </row>
    <row r="175" spans="1:18" x14ac:dyDescent="0.2">
      <c r="A175" t="s">
        <v>143</v>
      </c>
      <c r="B175" s="79">
        <v>7</v>
      </c>
      <c r="F175">
        <v>2</v>
      </c>
      <c r="G175" t="s">
        <v>237</v>
      </c>
      <c r="H175" t="s">
        <v>45</v>
      </c>
      <c r="I175" t="s">
        <v>31</v>
      </c>
      <c r="J175">
        <v>150</v>
      </c>
      <c r="Q175" t="s">
        <v>238</v>
      </c>
    </row>
    <row r="176" spans="1:18" x14ac:dyDescent="0.2">
      <c r="A176" t="s">
        <v>143</v>
      </c>
      <c r="B176" s="79" t="s">
        <v>71</v>
      </c>
      <c r="F176">
        <v>2</v>
      </c>
      <c r="G176" t="s">
        <v>239</v>
      </c>
      <c r="Q176" t="s">
        <v>238</v>
      </c>
    </row>
    <row r="177" spans="1:18" x14ac:dyDescent="0.2">
      <c r="A177" t="s">
        <v>144</v>
      </c>
      <c r="B177" s="79">
        <v>1</v>
      </c>
      <c r="D177" t="s">
        <v>233</v>
      </c>
      <c r="F177">
        <v>1</v>
      </c>
      <c r="G177" t="s">
        <v>132</v>
      </c>
      <c r="H177">
        <v>10</v>
      </c>
      <c r="I177" t="s">
        <v>31</v>
      </c>
      <c r="J177">
        <v>145</v>
      </c>
      <c r="K177" t="s">
        <v>125</v>
      </c>
      <c r="L177">
        <v>300</v>
      </c>
      <c r="O177" t="s">
        <v>122</v>
      </c>
      <c r="R177">
        <v>3.4</v>
      </c>
    </row>
    <row r="178" spans="1:18" x14ac:dyDescent="0.2">
      <c r="A178" t="s">
        <v>144</v>
      </c>
      <c r="B178" s="79">
        <v>2</v>
      </c>
      <c r="D178" t="s">
        <v>233</v>
      </c>
      <c r="F178">
        <v>1</v>
      </c>
      <c r="G178" t="s">
        <v>132</v>
      </c>
      <c r="H178">
        <v>10</v>
      </c>
      <c r="I178" t="s">
        <v>31</v>
      </c>
      <c r="J178">
        <v>120</v>
      </c>
      <c r="K178" t="s">
        <v>125</v>
      </c>
      <c r="L178">
        <v>300</v>
      </c>
      <c r="O178" t="s">
        <v>122</v>
      </c>
      <c r="R178">
        <v>2.8</v>
      </c>
    </row>
    <row r="179" spans="1:18" x14ac:dyDescent="0.2">
      <c r="A179" t="s">
        <v>144</v>
      </c>
      <c r="B179" s="79">
        <v>3</v>
      </c>
      <c r="D179" t="s">
        <v>233</v>
      </c>
      <c r="F179">
        <v>1</v>
      </c>
      <c r="G179" t="s">
        <v>11</v>
      </c>
      <c r="H179">
        <v>180</v>
      </c>
      <c r="I179" t="s">
        <v>31</v>
      </c>
      <c r="J179">
        <v>600</v>
      </c>
      <c r="O179" t="s">
        <v>234</v>
      </c>
      <c r="R179">
        <v>13.2</v>
      </c>
    </row>
    <row r="180" spans="1:18" x14ac:dyDescent="0.2">
      <c r="A180" t="s">
        <v>144</v>
      </c>
      <c r="B180" s="79" t="s">
        <v>232</v>
      </c>
      <c r="F180">
        <v>1</v>
      </c>
      <c r="G180" t="s">
        <v>240</v>
      </c>
      <c r="N180" t="s">
        <v>41</v>
      </c>
      <c r="O180" t="s">
        <v>42</v>
      </c>
      <c r="Q180" t="s">
        <v>43</v>
      </c>
      <c r="R180">
        <v>1.86</v>
      </c>
    </row>
    <row r="181" spans="1:18" x14ac:dyDescent="0.2">
      <c r="A181" t="s">
        <v>144</v>
      </c>
      <c r="B181" s="79" t="s">
        <v>241</v>
      </c>
      <c r="F181">
        <v>4</v>
      </c>
      <c r="G181" t="s">
        <v>242</v>
      </c>
      <c r="N181" t="s">
        <v>46</v>
      </c>
      <c r="O181" t="s">
        <v>47</v>
      </c>
      <c r="Q181" t="s">
        <v>48</v>
      </c>
      <c r="R181">
        <v>6.7599999999999993E-2</v>
      </c>
    </row>
    <row r="182" spans="1:18" x14ac:dyDescent="0.2">
      <c r="A182" t="s">
        <v>144</v>
      </c>
      <c r="B182" s="79" t="s">
        <v>202</v>
      </c>
      <c r="F182">
        <v>2</v>
      </c>
      <c r="G182" t="s">
        <v>49</v>
      </c>
      <c r="H182">
        <v>20</v>
      </c>
      <c r="N182" t="s">
        <v>50</v>
      </c>
      <c r="O182" t="s">
        <v>51</v>
      </c>
      <c r="Q182" t="s">
        <v>48</v>
      </c>
      <c r="R182">
        <v>1.6400000000000001E-2</v>
      </c>
    </row>
    <row r="183" spans="1:18" x14ac:dyDescent="0.2">
      <c r="A183" t="s">
        <v>144</v>
      </c>
      <c r="B183" s="79">
        <v>7</v>
      </c>
      <c r="F183">
        <v>2</v>
      </c>
      <c r="G183" t="s">
        <v>237</v>
      </c>
      <c r="H183" t="s">
        <v>45</v>
      </c>
      <c r="I183" t="s">
        <v>31</v>
      </c>
      <c r="J183">
        <v>150</v>
      </c>
      <c r="Q183" t="s">
        <v>238</v>
      </c>
    </row>
    <row r="184" spans="1:18" x14ac:dyDescent="0.2">
      <c r="A184" t="s">
        <v>144</v>
      </c>
      <c r="B184" s="79" t="s">
        <v>71</v>
      </c>
      <c r="F184">
        <v>2</v>
      </c>
      <c r="G184" t="s">
        <v>239</v>
      </c>
      <c r="Q184" t="s">
        <v>238</v>
      </c>
    </row>
    <row r="185" spans="1:18" x14ac:dyDescent="0.2">
      <c r="A185" t="s">
        <v>145</v>
      </c>
      <c r="B185" s="79">
        <v>1</v>
      </c>
      <c r="D185" t="s">
        <v>233</v>
      </c>
      <c r="F185">
        <v>1</v>
      </c>
      <c r="G185" t="s">
        <v>132</v>
      </c>
      <c r="H185">
        <v>10</v>
      </c>
      <c r="I185" t="s">
        <v>31</v>
      </c>
      <c r="J185">
        <v>170</v>
      </c>
      <c r="K185" t="s">
        <v>125</v>
      </c>
      <c r="L185">
        <v>280</v>
      </c>
      <c r="O185" t="s">
        <v>122</v>
      </c>
      <c r="R185">
        <v>3.7</v>
      </c>
    </row>
    <row r="186" spans="1:18" x14ac:dyDescent="0.2">
      <c r="A186" t="s">
        <v>145</v>
      </c>
      <c r="B186" s="79">
        <v>2</v>
      </c>
      <c r="D186" t="s">
        <v>233</v>
      </c>
      <c r="F186">
        <v>1</v>
      </c>
      <c r="G186" t="s">
        <v>11</v>
      </c>
      <c r="H186">
        <v>180</v>
      </c>
      <c r="I186" t="s">
        <v>31</v>
      </c>
      <c r="J186">
        <v>210</v>
      </c>
      <c r="O186" t="s">
        <v>234</v>
      </c>
      <c r="R186">
        <v>4.62</v>
      </c>
    </row>
    <row r="187" spans="1:18" x14ac:dyDescent="0.2">
      <c r="A187" t="s">
        <v>145</v>
      </c>
      <c r="B187" s="79">
        <v>3</v>
      </c>
      <c r="D187" t="s">
        <v>233</v>
      </c>
      <c r="F187">
        <v>1</v>
      </c>
      <c r="G187" t="s">
        <v>235</v>
      </c>
      <c r="H187">
        <v>240</v>
      </c>
      <c r="I187" t="s">
        <v>31</v>
      </c>
      <c r="J187">
        <v>240</v>
      </c>
      <c r="O187" t="s">
        <v>234</v>
      </c>
      <c r="R187">
        <v>14.8</v>
      </c>
    </row>
    <row r="188" spans="1:18" x14ac:dyDescent="0.2">
      <c r="A188" t="s">
        <v>145</v>
      </c>
      <c r="B188" s="79" t="s">
        <v>232</v>
      </c>
      <c r="F188">
        <v>1</v>
      </c>
      <c r="G188" t="s">
        <v>236</v>
      </c>
      <c r="H188" t="s">
        <v>55</v>
      </c>
      <c r="N188" t="s">
        <v>111</v>
      </c>
      <c r="O188" t="s">
        <v>234</v>
      </c>
      <c r="R188">
        <v>24.6</v>
      </c>
    </row>
    <row r="189" spans="1:18" x14ac:dyDescent="0.2">
      <c r="A189" t="s">
        <v>145</v>
      </c>
      <c r="B189" s="79" t="s">
        <v>241</v>
      </c>
      <c r="F189">
        <v>2</v>
      </c>
      <c r="G189" t="s">
        <v>237</v>
      </c>
      <c r="H189" t="s">
        <v>45</v>
      </c>
      <c r="I189" t="s">
        <v>31</v>
      </c>
      <c r="J189">
        <v>150</v>
      </c>
      <c r="Q189" t="s">
        <v>238</v>
      </c>
    </row>
    <row r="190" spans="1:18" x14ac:dyDescent="0.2">
      <c r="A190" t="s">
        <v>145</v>
      </c>
      <c r="B190" s="79" t="s">
        <v>202</v>
      </c>
      <c r="F190">
        <v>2</v>
      </c>
      <c r="G190" t="s">
        <v>239</v>
      </c>
      <c r="Q190" t="s">
        <v>238</v>
      </c>
    </row>
    <row r="191" spans="1:18" x14ac:dyDescent="0.2">
      <c r="A191" t="s">
        <v>146</v>
      </c>
      <c r="B191" s="79">
        <v>1</v>
      </c>
      <c r="D191" t="s">
        <v>233</v>
      </c>
      <c r="F191">
        <v>1</v>
      </c>
      <c r="G191" t="s">
        <v>132</v>
      </c>
      <c r="H191">
        <v>10</v>
      </c>
      <c r="I191" t="s">
        <v>31</v>
      </c>
      <c r="J191">
        <v>170</v>
      </c>
      <c r="K191" t="s">
        <v>125</v>
      </c>
      <c r="L191">
        <v>280</v>
      </c>
      <c r="O191" t="s">
        <v>122</v>
      </c>
      <c r="R191">
        <v>3.7</v>
      </c>
    </row>
    <row r="192" spans="1:18" x14ac:dyDescent="0.2">
      <c r="A192" t="s">
        <v>146</v>
      </c>
      <c r="B192" s="79">
        <v>2</v>
      </c>
      <c r="D192" t="s">
        <v>233</v>
      </c>
      <c r="F192">
        <v>1</v>
      </c>
      <c r="G192" t="s">
        <v>132</v>
      </c>
      <c r="H192">
        <v>10</v>
      </c>
      <c r="I192" t="s">
        <v>31</v>
      </c>
      <c r="J192">
        <v>385</v>
      </c>
      <c r="K192" t="s">
        <v>125</v>
      </c>
      <c r="L192">
        <v>410</v>
      </c>
      <c r="O192" t="s">
        <v>122</v>
      </c>
      <c r="R192">
        <v>1.6</v>
      </c>
    </row>
    <row r="193" spans="1:18" x14ac:dyDescent="0.2">
      <c r="A193" t="s">
        <v>146</v>
      </c>
      <c r="B193" s="79">
        <v>3</v>
      </c>
      <c r="D193" t="s">
        <v>233</v>
      </c>
      <c r="F193">
        <v>1</v>
      </c>
      <c r="G193" t="s">
        <v>11</v>
      </c>
      <c r="H193">
        <v>180</v>
      </c>
      <c r="I193" t="s">
        <v>31</v>
      </c>
      <c r="J193">
        <v>2200</v>
      </c>
      <c r="O193" t="s">
        <v>234</v>
      </c>
      <c r="R193">
        <v>48.4</v>
      </c>
    </row>
    <row r="194" spans="1:18" x14ac:dyDescent="0.2">
      <c r="A194" t="s">
        <v>146</v>
      </c>
      <c r="B194" s="79">
        <v>4</v>
      </c>
      <c r="D194" t="s">
        <v>233</v>
      </c>
      <c r="F194">
        <v>1</v>
      </c>
      <c r="G194" t="s">
        <v>235</v>
      </c>
      <c r="H194">
        <v>240</v>
      </c>
      <c r="I194" t="s">
        <v>31</v>
      </c>
      <c r="J194">
        <v>735</v>
      </c>
      <c r="O194" t="s">
        <v>234</v>
      </c>
      <c r="R194">
        <v>44.3</v>
      </c>
    </row>
    <row r="195" spans="1:18" x14ac:dyDescent="0.2">
      <c r="A195" t="s">
        <v>146</v>
      </c>
      <c r="B195" s="79">
        <v>5</v>
      </c>
      <c r="D195" t="s">
        <v>233</v>
      </c>
      <c r="F195">
        <v>3</v>
      </c>
      <c r="G195" t="s">
        <v>165</v>
      </c>
      <c r="H195">
        <v>50</v>
      </c>
      <c r="I195" t="s">
        <v>125</v>
      </c>
      <c r="J195">
        <v>5</v>
      </c>
      <c r="K195" t="s">
        <v>31</v>
      </c>
      <c r="L195">
        <v>830</v>
      </c>
      <c r="O195" t="s">
        <v>234</v>
      </c>
      <c r="R195">
        <v>3.2</v>
      </c>
    </row>
    <row r="196" spans="1:18" x14ac:dyDescent="0.2">
      <c r="A196" t="s">
        <v>146</v>
      </c>
      <c r="B196" s="79">
        <v>6</v>
      </c>
      <c r="F196">
        <v>1</v>
      </c>
      <c r="G196" t="s">
        <v>236</v>
      </c>
      <c r="H196" t="s">
        <v>69</v>
      </c>
      <c r="N196" t="s">
        <v>111</v>
      </c>
      <c r="O196" t="s">
        <v>234</v>
      </c>
      <c r="R196">
        <v>50.5</v>
      </c>
    </row>
    <row r="197" spans="1:18" x14ac:dyDescent="0.2">
      <c r="A197" t="s">
        <v>146</v>
      </c>
      <c r="B197" s="79">
        <v>7</v>
      </c>
      <c r="F197">
        <v>2</v>
      </c>
      <c r="G197" t="s">
        <v>237</v>
      </c>
      <c r="H197" t="s">
        <v>45</v>
      </c>
      <c r="I197" t="s">
        <v>31</v>
      </c>
      <c r="J197">
        <v>150</v>
      </c>
      <c r="Q197" t="s">
        <v>238</v>
      </c>
    </row>
    <row r="198" spans="1:18" x14ac:dyDescent="0.2">
      <c r="A198" t="s">
        <v>146</v>
      </c>
      <c r="B198" s="79" t="s">
        <v>71</v>
      </c>
      <c r="F198">
        <v>2</v>
      </c>
      <c r="G198" t="s">
        <v>239</v>
      </c>
      <c r="Q198" t="s">
        <v>238</v>
      </c>
    </row>
    <row r="199" spans="1:18" x14ac:dyDescent="0.2">
      <c r="A199" t="s">
        <v>147</v>
      </c>
      <c r="B199" s="79">
        <v>1</v>
      </c>
      <c r="D199" t="s">
        <v>233</v>
      </c>
      <c r="F199">
        <v>2</v>
      </c>
      <c r="G199" t="s">
        <v>132</v>
      </c>
      <c r="H199">
        <v>10</v>
      </c>
      <c r="I199" t="s">
        <v>31</v>
      </c>
      <c r="J199">
        <v>170</v>
      </c>
      <c r="K199" t="s">
        <v>125</v>
      </c>
      <c r="L199">
        <v>280</v>
      </c>
      <c r="O199" t="s">
        <v>122</v>
      </c>
      <c r="R199">
        <v>3.7</v>
      </c>
    </row>
    <row r="200" spans="1:18" x14ac:dyDescent="0.2">
      <c r="A200" t="s">
        <v>147</v>
      </c>
      <c r="B200" s="79">
        <v>2</v>
      </c>
      <c r="D200" t="s">
        <v>233</v>
      </c>
      <c r="F200">
        <v>2</v>
      </c>
      <c r="G200" t="s">
        <v>11</v>
      </c>
      <c r="H200">
        <v>180</v>
      </c>
      <c r="I200" t="s">
        <v>31</v>
      </c>
      <c r="J200">
        <v>2500</v>
      </c>
      <c r="O200" t="s">
        <v>234</v>
      </c>
      <c r="R200">
        <v>55</v>
      </c>
    </row>
    <row r="201" spans="1:18" x14ac:dyDescent="0.2">
      <c r="A201" t="s">
        <v>147</v>
      </c>
      <c r="B201" s="79">
        <v>3</v>
      </c>
      <c r="D201" t="s">
        <v>233</v>
      </c>
      <c r="F201">
        <v>3</v>
      </c>
      <c r="G201" t="s">
        <v>165</v>
      </c>
      <c r="H201">
        <v>50</v>
      </c>
      <c r="I201" t="s">
        <v>125</v>
      </c>
      <c r="J201">
        <v>5</v>
      </c>
      <c r="K201" t="s">
        <v>31</v>
      </c>
      <c r="L201">
        <v>1500</v>
      </c>
      <c r="O201" t="s">
        <v>234</v>
      </c>
      <c r="R201">
        <v>5.6</v>
      </c>
    </row>
    <row r="202" spans="1:18" x14ac:dyDescent="0.2">
      <c r="A202" t="s">
        <v>147</v>
      </c>
      <c r="B202" s="79" t="s">
        <v>232</v>
      </c>
      <c r="F202">
        <v>2</v>
      </c>
      <c r="G202" t="s">
        <v>243</v>
      </c>
      <c r="N202" t="s">
        <v>41</v>
      </c>
      <c r="O202" t="s">
        <v>42</v>
      </c>
      <c r="Q202" t="s">
        <v>43</v>
      </c>
      <c r="R202">
        <v>2.64</v>
      </c>
    </row>
    <row r="203" spans="1:18" x14ac:dyDescent="0.2">
      <c r="A203" t="s">
        <v>147</v>
      </c>
      <c r="B203" s="79" t="s">
        <v>241</v>
      </c>
      <c r="F203">
        <v>8</v>
      </c>
      <c r="G203" t="s">
        <v>242</v>
      </c>
      <c r="N203" t="s">
        <v>46</v>
      </c>
      <c r="O203" t="s">
        <v>47</v>
      </c>
      <c r="Q203" t="s">
        <v>48</v>
      </c>
      <c r="R203">
        <v>6.7599999999999993E-2</v>
      </c>
    </row>
    <row r="204" spans="1:18" x14ac:dyDescent="0.2">
      <c r="A204" t="s">
        <v>147</v>
      </c>
      <c r="B204" s="79" t="s">
        <v>202</v>
      </c>
      <c r="F204">
        <v>4</v>
      </c>
      <c r="G204" t="s">
        <v>49</v>
      </c>
      <c r="H204">
        <v>20</v>
      </c>
      <c r="N204" t="s">
        <v>50</v>
      </c>
      <c r="O204" t="s">
        <v>51</v>
      </c>
      <c r="Q204" t="s">
        <v>48</v>
      </c>
      <c r="R204">
        <v>1.6400000000000001E-2</v>
      </c>
    </row>
    <row r="205" spans="1:18" x14ac:dyDescent="0.2">
      <c r="A205" t="s">
        <v>147</v>
      </c>
      <c r="B205" s="79">
        <v>7</v>
      </c>
      <c r="F205">
        <v>4</v>
      </c>
      <c r="G205" t="s">
        <v>77</v>
      </c>
      <c r="H205" t="s">
        <v>57</v>
      </c>
      <c r="N205" t="s">
        <v>78</v>
      </c>
      <c r="O205" t="s">
        <v>79</v>
      </c>
      <c r="Q205" t="s">
        <v>48</v>
      </c>
      <c r="R205">
        <v>5.6899999999999999E-2</v>
      </c>
    </row>
    <row r="206" spans="1:18" x14ac:dyDescent="0.2">
      <c r="A206" t="s">
        <v>147</v>
      </c>
      <c r="B206" s="79" t="s">
        <v>71</v>
      </c>
      <c r="F206">
        <v>2</v>
      </c>
      <c r="G206" t="s">
        <v>81</v>
      </c>
      <c r="H206" t="s">
        <v>244</v>
      </c>
      <c r="O206" t="s">
        <v>83</v>
      </c>
      <c r="R206">
        <v>0.1244</v>
      </c>
    </row>
    <row r="207" spans="1:18" x14ac:dyDescent="0.2">
      <c r="A207" t="s">
        <v>147</v>
      </c>
      <c r="B207" s="79">
        <v>9</v>
      </c>
      <c r="F207">
        <v>8</v>
      </c>
      <c r="G207" t="s">
        <v>237</v>
      </c>
      <c r="H207" t="s">
        <v>45</v>
      </c>
      <c r="I207" t="s">
        <v>31</v>
      </c>
      <c r="J207">
        <v>150</v>
      </c>
      <c r="Q207" t="s">
        <v>238</v>
      </c>
    </row>
    <row r="208" spans="1:18" x14ac:dyDescent="0.2">
      <c r="A208" t="s">
        <v>147</v>
      </c>
      <c r="B208" s="79" t="s">
        <v>76</v>
      </c>
      <c r="F208">
        <v>8</v>
      </c>
      <c r="G208" t="s">
        <v>239</v>
      </c>
      <c r="Q208" t="s">
        <v>238</v>
      </c>
    </row>
    <row r="209" spans="1:18" x14ac:dyDescent="0.2">
      <c r="A209" t="s">
        <v>148</v>
      </c>
      <c r="B209" s="79">
        <v>1</v>
      </c>
      <c r="F209">
        <v>20</v>
      </c>
      <c r="G209" t="s">
        <v>132</v>
      </c>
      <c r="H209">
        <v>5</v>
      </c>
      <c r="I209" t="s">
        <v>31</v>
      </c>
      <c r="J209">
        <v>80</v>
      </c>
      <c r="K209" t="s">
        <v>125</v>
      </c>
      <c r="L209">
        <v>80</v>
      </c>
      <c r="O209" t="s">
        <v>122</v>
      </c>
      <c r="R209">
        <v>0.2</v>
      </c>
    </row>
    <row r="210" spans="1:18" x14ac:dyDescent="0.2">
      <c r="A210" t="s">
        <v>148</v>
      </c>
      <c r="B210" s="79">
        <v>2</v>
      </c>
      <c r="F210">
        <v>10</v>
      </c>
      <c r="G210" t="s">
        <v>124</v>
      </c>
      <c r="H210" t="s">
        <v>75</v>
      </c>
      <c r="I210" t="s">
        <v>125</v>
      </c>
      <c r="J210">
        <v>200</v>
      </c>
      <c r="N210" t="s">
        <v>229</v>
      </c>
      <c r="O210">
        <v>8</v>
      </c>
      <c r="R210">
        <v>1.31</v>
      </c>
    </row>
    <row r="211" spans="1:18" x14ac:dyDescent="0.2">
      <c r="A211" t="s">
        <v>148</v>
      </c>
      <c r="B211" s="79" t="s">
        <v>201</v>
      </c>
      <c r="F211">
        <v>10</v>
      </c>
      <c r="G211" t="s">
        <v>44</v>
      </c>
      <c r="H211" t="s">
        <v>75</v>
      </c>
      <c r="N211" t="s">
        <v>230</v>
      </c>
      <c r="O211" t="s">
        <v>231</v>
      </c>
      <c r="R211">
        <v>0.13600000000000001</v>
      </c>
    </row>
    <row r="212" spans="1:18" x14ac:dyDescent="0.2">
      <c r="A212" t="s">
        <v>148</v>
      </c>
      <c r="B212" s="79" t="s">
        <v>232</v>
      </c>
      <c r="F212">
        <v>10</v>
      </c>
      <c r="G212" t="s">
        <v>44</v>
      </c>
      <c r="H212" t="s">
        <v>75</v>
      </c>
      <c r="N212" t="s">
        <v>46</v>
      </c>
      <c r="O212" t="s">
        <v>231</v>
      </c>
      <c r="R212">
        <v>0.23200000000000001</v>
      </c>
    </row>
    <row r="213" spans="1:18" x14ac:dyDescent="0.2">
      <c r="A213" t="s">
        <v>148</v>
      </c>
      <c r="B213" s="79">
        <v>5</v>
      </c>
      <c r="Q213" t="s">
        <v>245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F2348-DD04-4E77-B153-6D0DF04F038A}">
  <dimension ref="A1:Q213"/>
  <sheetViews>
    <sheetView topLeftCell="A188" workbookViewId="0">
      <selection activeCell="E232" sqref="E232"/>
    </sheetView>
  </sheetViews>
  <sheetFormatPr defaultRowHeight="12.75" x14ac:dyDescent="0.2"/>
  <cols>
    <col min="1" max="1" width="14.85546875" bestFit="1" customWidth="1"/>
    <col min="2" max="2" width="6" style="79" bestFit="1" customWidth="1"/>
    <col min="3" max="3" width="23.28515625" bestFit="1" customWidth="1"/>
    <col min="4" max="4" width="9.5703125" customWidth="1"/>
    <col min="5" max="5" width="4.42578125" bestFit="1" customWidth="1"/>
    <col min="6" max="6" width="23.28515625" bestFit="1" customWidth="1"/>
    <col min="7" max="7" width="10.5703125" bestFit="1" customWidth="1"/>
    <col min="9" max="9" width="7.85546875" bestFit="1" customWidth="1"/>
    <col min="11" max="11" width="5.5703125" bestFit="1" customWidth="1"/>
    <col min="12" max="12" width="12.85546875" bestFit="1" customWidth="1"/>
    <col min="13" max="13" width="15.7109375" bestFit="1" customWidth="1"/>
    <col min="14" max="14" width="59" bestFit="1" customWidth="1"/>
    <col min="15" max="15" width="13.7109375" bestFit="1" customWidth="1"/>
  </cols>
  <sheetData>
    <row r="1" spans="1:16" x14ac:dyDescent="0.2">
      <c r="A1" s="77" t="s">
        <v>22</v>
      </c>
      <c r="B1" s="78" t="s">
        <v>23</v>
      </c>
      <c r="C1" s="77"/>
      <c r="D1" s="77"/>
      <c r="E1" s="77" t="s">
        <v>25</v>
      </c>
      <c r="F1" s="77" t="s">
        <v>26</v>
      </c>
      <c r="G1" s="77"/>
      <c r="H1" s="77"/>
      <c r="I1" s="77"/>
      <c r="J1" s="77"/>
      <c r="K1" s="77"/>
      <c r="L1" s="77" t="s">
        <v>27</v>
      </c>
      <c r="M1" s="77" t="s">
        <v>28</v>
      </c>
      <c r="N1" s="77" t="s">
        <v>29</v>
      </c>
      <c r="O1" s="77" t="s">
        <v>30</v>
      </c>
      <c r="P1" s="77"/>
    </row>
    <row r="2" spans="1:16" x14ac:dyDescent="0.2">
      <c r="B2" s="79" t="s">
        <v>23</v>
      </c>
      <c r="C2" t="s">
        <v>213</v>
      </c>
      <c r="E2" t="s">
        <v>25</v>
      </c>
      <c r="F2" t="s">
        <v>32</v>
      </c>
      <c r="G2" t="s">
        <v>33</v>
      </c>
      <c r="I2" t="s">
        <v>34</v>
      </c>
      <c r="K2" t="s">
        <v>35</v>
      </c>
      <c r="L2" t="s">
        <v>27</v>
      </c>
      <c r="M2" t="s">
        <v>28</v>
      </c>
      <c r="N2" t="s">
        <v>29</v>
      </c>
      <c r="O2" t="s">
        <v>37</v>
      </c>
    </row>
    <row r="3" spans="1:16" x14ac:dyDescent="0.2">
      <c r="A3" t="s">
        <v>102</v>
      </c>
      <c r="B3" s="79">
        <v>4</v>
      </c>
      <c r="E3">
        <v>20</v>
      </c>
      <c r="F3" t="s">
        <v>81</v>
      </c>
      <c r="G3" t="s">
        <v>82</v>
      </c>
      <c r="M3" t="s">
        <v>83</v>
      </c>
      <c r="O3">
        <v>4.8399999999999999E-2</v>
      </c>
    </row>
    <row r="4" spans="1:16" x14ac:dyDescent="0.2">
      <c r="A4" t="s">
        <v>102</v>
      </c>
      <c r="B4" s="79" t="s">
        <v>96</v>
      </c>
      <c r="E4">
        <v>30</v>
      </c>
      <c r="F4" t="s">
        <v>81</v>
      </c>
      <c r="G4" t="s">
        <v>100</v>
      </c>
      <c r="M4" t="s">
        <v>83</v>
      </c>
      <c r="O4">
        <v>0.1244</v>
      </c>
    </row>
    <row r="5" spans="1:16" x14ac:dyDescent="0.2">
      <c r="A5" t="s">
        <v>102</v>
      </c>
      <c r="B5" s="79" t="s">
        <v>85</v>
      </c>
      <c r="E5">
        <v>89</v>
      </c>
      <c r="F5" t="s">
        <v>81</v>
      </c>
      <c r="G5" t="s">
        <v>86</v>
      </c>
      <c r="M5" t="s">
        <v>83</v>
      </c>
      <c r="O5">
        <v>7.7799999999999994E-2</v>
      </c>
    </row>
    <row r="6" spans="1:16" x14ac:dyDescent="0.2">
      <c r="A6" t="s">
        <v>102</v>
      </c>
      <c r="B6" s="79" t="s">
        <v>89</v>
      </c>
      <c r="E6">
        <v>55</v>
      </c>
      <c r="F6" t="s">
        <v>81</v>
      </c>
      <c r="G6" t="s">
        <v>90</v>
      </c>
      <c r="M6" t="s">
        <v>83</v>
      </c>
      <c r="O6">
        <v>0.1244</v>
      </c>
    </row>
    <row r="7" spans="1:16" x14ac:dyDescent="0.2">
      <c r="A7" t="s">
        <v>102</v>
      </c>
      <c r="B7" s="79" t="s">
        <v>96</v>
      </c>
      <c r="E7">
        <v>125</v>
      </c>
      <c r="F7" t="s">
        <v>81</v>
      </c>
      <c r="G7" t="s">
        <v>90</v>
      </c>
      <c r="M7" t="s">
        <v>83</v>
      </c>
      <c r="O7">
        <v>0.1244</v>
      </c>
    </row>
    <row r="8" spans="1:16" x14ac:dyDescent="0.2">
      <c r="A8" t="s">
        <v>147</v>
      </c>
      <c r="B8" s="79" t="s">
        <v>71</v>
      </c>
      <c r="E8">
        <v>2</v>
      </c>
      <c r="F8" t="s">
        <v>81</v>
      </c>
      <c r="G8" t="s">
        <v>244</v>
      </c>
      <c r="M8" t="s">
        <v>83</v>
      </c>
      <c r="O8">
        <v>0.1244</v>
      </c>
    </row>
    <row r="9" spans="1:16" x14ac:dyDescent="0.2">
      <c r="A9" t="s">
        <v>145</v>
      </c>
      <c r="B9" s="79">
        <v>3</v>
      </c>
      <c r="C9" t="s">
        <v>233</v>
      </c>
      <c r="E9">
        <v>16</v>
      </c>
      <c r="F9" t="s">
        <v>235</v>
      </c>
      <c r="G9">
        <v>240</v>
      </c>
      <c r="H9" t="s">
        <v>31</v>
      </c>
      <c r="I9">
        <v>240</v>
      </c>
      <c r="M9" t="s">
        <v>234</v>
      </c>
      <c r="O9">
        <v>236.8</v>
      </c>
    </row>
    <row r="10" spans="1:16" x14ac:dyDescent="0.2">
      <c r="A10" t="s">
        <v>143</v>
      </c>
      <c r="B10" s="79">
        <v>4</v>
      </c>
      <c r="C10" t="s">
        <v>233</v>
      </c>
      <c r="E10">
        <v>16</v>
      </c>
      <c r="F10" t="s">
        <v>235</v>
      </c>
      <c r="G10">
        <v>240</v>
      </c>
      <c r="H10" t="s">
        <v>31</v>
      </c>
      <c r="I10">
        <v>620</v>
      </c>
      <c r="M10" t="s">
        <v>234</v>
      </c>
      <c r="O10">
        <v>598.4</v>
      </c>
    </row>
    <row r="11" spans="1:16" x14ac:dyDescent="0.2">
      <c r="A11" t="s">
        <v>146</v>
      </c>
      <c r="B11" s="79">
        <v>4</v>
      </c>
      <c r="C11" t="s">
        <v>233</v>
      </c>
      <c r="E11">
        <v>1</v>
      </c>
      <c r="F11" t="s">
        <v>235</v>
      </c>
      <c r="G11">
        <v>240</v>
      </c>
      <c r="H11" t="s">
        <v>31</v>
      </c>
      <c r="I11">
        <v>735</v>
      </c>
      <c r="M11" t="s">
        <v>234</v>
      </c>
      <c r="O11">
        <v>44.3</v>
      </c>
    </row>
    <row r="12" spans="1:16" x14ac:dyDescent="0.2">
      <c r="A12" t="s">
        <v>143</v>
      </c>
      <c r="B12" s="79" t="s">
        <v>71</v>
      </c>
      <c r="E12">
        <v>32</v>
      </c>
      <c r="F12" t="s">
        <v>239</v>
      </c>
      <c r="N12" t="s">
        <v>238</v>
      </c>
    </row>
    <row r="13" spans="1:16" x14ac:dyDescent="0.2">
      <c r="A13" t="s">
        <v>144</v>
      </c>
      <c r="B13" s="79" t="s">
        <v>71</v>
      </c>
      <c r="E13">
        <v>32</v>
      </c>
      <c r="F13" t="s">
        <v>239</v>
      </c>
      <c r="N13" t="s">
        <v>238</v>
      </c>
    </row>
    <row r="14" spans="1:16" x14ac:dyDescent="0.2">
      <c r="A14" t="s">
        <v>145</v>
      </c>
      <c r="B14" s="79" t="s">
        <v>202</v>
      </c>
      <c r="E14">
        <v>32</v>
      </c>
      <c r="F14" t="s">
        <v>239</v>
      </c>
      <c r="N14" t="s">
        <v>238</v>
      </c>
    </row>
    <row r="15" spans="1:16" x14ac:dyDescent="0.2">
      <c r="A15" t="s">
        <v>146</v>
      </c>
      <c r="B15" s="79" t="s">
        <v>71</v>
      </c>
      <c r="E15">
        <v>2</v>
      </c>
      <c r="F15" t="s">
        <v>239</v>
      </c>
      <c r="N15" t="s">
        <v>238</v>
      </c>
    </row>
    <row r="16" spans="1:16" x14ac:dyDescent="0.2">
      <c r="A16" t="s">
        <v>147</v>
      </c>
      <c r="B16" s="79" t="s">
        <v>76</v>
      </c>
      <c r="E16">
        <v>8</v>
      </c>
      <c r="F16" t="s">
        <v>239</v>
      </c>
      <c r="N16" t="s">
        <v>238</v>
      </c>
    </row>
    <row r="17" spans="1:15" x14ac:dyDescent="0.2">
      <c r="A17" t="s">
        <v>139</v>
      </c>
      <c r="B17" s="79">
        <v>4</v>
      </c>
      <c r="E17">
        <v>54</v>
      </c>
      <c r="F17" t="s">
        <v>129</v>
      </c>
      <c r="G17" t="s">
        <v>164</v>
      </c>
      <c r="M17" t="s">
        <v>131</v>
      </c>
      <c r="O17">
        <v>2.6</v>
      </c>
    </row>
    <row r="18" spans="1:15" x14ac:dyDescent="0.2">
      <c r="A18" t="s">
        <v>137</v>
      </c>
      <c r="B18" s="79">
        <v>4</v>
      </c>
      <c r="E18">
        <v>126</v>
      </c>
      <c r="F18" t="s">
        <v>129</v>
      </c>
      <c r="G18" t="s">
        <v>130</v>
      </c>
      <c r="M18" t="s">
        <v>131</v>
      </c>
      <c r="O18">
        <v>2.9</v>
      </c>
    </row>
    <row r="19" spans="1:15" x14ac:dyDescent="0.2">
      <c r="A19" t="s">
        <v>139</v>
      </c>
      <c r="B19" s="79" t="s">
        <v>85</v>
      </c>
      <c r="E19">
        <v>1</v>
      </c>
      <c r="F19" t="s">
        <v>129</v>
      </c>
      <c r="G19" t="s">
        <v>169</v>
      </c>
      <c r="M19" t="s">
        <v>131</v>
      </c>
      <c r="O19">
        <v>2.9</v>
      </c>
    </row>
    <row r="20" spans="1:15" x14ac:dyDescent="0.2">
      <c r="A20" t="s">
        <v>137</v>
      </c>
      <c r="B20" s="79" t="s">
        <v>85</v>
      </c>
      <c r="E20">
        <v>15</v>
      </c>
      <c r="F20" t="s">
        <v>129</v>
      </c>
      <c r="G20" t="s">
        <v>136</v>
      </c>
      <c r="M20" t="s">
        <v>131</v>
      </c>
      <c r="O20">
        <v>3.2</v>
      </c>
    </row>
    <row r="21" spans="1:15" x14ac:dyDescent="0.2">
      <c r="A21" t="s">
        <v>140</v>
      </c>
      <c r="B21" s="79">
        <v>4</v>
      </c>
      <c r="E21">
        <v>0</v>
      </c>
      <c r="F21" t="s">
        <v>129</v>
      </c>
      <c r="G21" t="s">
        <v>217</v>
      </c>
      <c r="M21" t="s">
        <v>131</v>
      </c>
      <c r="O21">
        <v>2.6</v>
      </c>
    </row>
    <row r="22" spans="1:15" x14ac:dyDescent="0.2">
      <c r="A22" t="s">
        <v>140</v>
      </c>
      <c r="B22" s="79" t="s">
        <v>85</v>
      </c>
      <c r="E22">
        <v>107</v>
      </c>
      <c r="F22" t="s">
        <v>129</v>
      </c>
      <c r="G22" t="s">
        <v>217</v>
      </c>
      <c r="M22" t="s">
        <v>131</v>
      </c>
      <c r="O22">
        <v>2.9</v>
      </c>
    </row>
    <row r="23" spans="1:15" x14ac:dyDescent="0.2">
      <c r="A23" t="s">
        <v>138</v>
      </c>
      <c r="B23" s="79">
        <v>4</v>
      </c>
      <c r="E23">
        <v>0</v>
      </c>
      <c r="F23" t="s">
        <v>129</v>
      </c>
      <c r="G23" t="s">
        <v>152</v>
      </c>
      <c r="M23" t="s">
        <v>131</v>
      </c>
      <c r="O23">
        <v>5.0999999999999996</v>
      </c>
    </row>
    <row r="24" spans="1:15" x14ac:dyDescent="0.2">
      <c r="A24" t="s">
        <v>138</v>
      </c>
      <c r="B24" s="79" t="s">
        <v>85</v>
      </c>
      <c r="E24">
        <v>163</v>
      </c>
      <c r="F24" t="s">
        <v>129</v>
      </c>
      <c r="G24" t="s">
        <v>152</v>
      </c>
      <c r="M24" t="s">
        <v>131</v>
      </c>
      <c r="O24">
        <v>5.0999999999999996</v>
      </c>
    </row>
    <row r="25" spans="1:15" x14ac:dyDescent="0.2">
      <c r="A25" t="s">
        <v>140</v>
      </c>
      <c r="B25" s="79" t="s">
        <v>89</v>
      </c>
      <c r="E25">
        <v>69</v>
      </c>
      <c r="F25" t="s">
        <v>129</v>
      </c>
      <c r="G25" t="s">
        <v>220</v>
      </c>
      <c r="M25" t="s">
        <v>131</v>
      </c>
      <c r="O25">
        <v>4.7</v>
      </c>
    </row>
    <row r="26" spans="1:15" x14ac:dyDescent="0.2">
      <c r="A26" t="s">
        <v>140</v>
      </c>
      <c r="B26" s="79" t="s">
        <v>96</v>
      </c>
      <c r="E26">
        <v>69</v>
      </c>
      <c r="F26" t="s">
        <v>129</v>
      </c>
      <c r="G26" t="s">
        <v>220</v>
      </c>
      <c r="M26" t="s">
        <v>131</v>
      </c>
      <c r="O26">
        <v>5.4</v>
      </c>
    </row>
    <row r="27" spans="1:15" x14ac:dyDescent="0.2">
      <c r="A27" t="s">
        <v>138</v>
      </c>
      <c r="B27" s="79" t="s">
        <v>89</v>
      </c>
      <c r="E27">
        <v>115</v>
      </c>
      <c r="F27" t="s">
        <v>129</v>
      </c>
      <c r="G27" t="s">
        <v>157</v>
      </c>
      <c r="M27" t="s">
        <v>131</v>
      </c>
      <c r="O27">
        <v>5.7</v>
      </c>
    </row>
    <row r="28" spans="1:15" x14ac:dyDescent="0.2">
      <c r="A28" t="s">
        <v>138</v>
      </c>
      <c r="B28" s="79" t="s">
        <v>96</v>
      </c>
      <c r="E28">
        <v>123</v>
      </c>
      <c r="F28" t="s">
        <v>129</v>
      </c>
      <c r="G28" t="s">
        <v>157</v>
      </c>
      <c r="M28" t="s">
        <v>131</v>
      </c>
      <c r="O28">
        <v>5.7</v>
      </c>
    </row>
    <row r="29" spans="1:15" x14ac:dyDescent="0.2">
      <c r="A29" t="s">
        <v>108</v>
      </c>
      <c r="B29" s="79">
        <v>4</v>
      </c>
      <c r="E29">
        <v>5</v>
      </c>
      <c r="F29" t="s">
        <v>104</v>
      </c>
      <c r="G29" t="s">
        <v>66</v>
      </c>
      <c r="L29" t="s">
        <v>105</v>
      </c>
      <c r="M29" t="s">
        <v>106</v>
      </c>
      <c r="N29" t="s">
        <v>107</v>
      </c>
      <c r="O29">
        <v>7.85</v>
      </c>
    </row>
    <row r="30" spans="1:15" x14ac:dyDescent="0.2">
      <c r="A30" t="s">
        <v>117</v>
      </c>
      <c r="B30" s="79">
        <v>4</v>
      </c>
      <c r="E30">
        <v>2</v>
      </c>
      <c r="F30" t="s">
        <v>104</v>
      </c>
      <c r="G30" t="s">
        <v>68</v>
      </c>
      <c r="L30" t="s">
        <v>111</v>
      </c>
      <c r="M30" t="s">
        <v>106</v>
      </c>
      <c r="O30">
        <v>17.649999999999999</v>
      </c>
    </row>
    <row r="31" spans="1:15" x14ac:dyDescent="0.2">
      <c r="A31" t="s">
        <v>117</v>
      </c>
      <c r="B31" s="79" t="s">
        <v>85</v>
      </c>
      <c r="E31">
        <v>5</v>
      </c>
      <c r="F31" t="s">
        <v>104</v>
      </c>
      <c r="G31" t="s">
        <v>61</v>
      </c>
      <c r="L31" t="s">
        <v>111</v>
      </c>
      <c r="M31" t="s">
        <v>106</v>
      </c>
      <c r="O31">
        <v>41.45</v>
      </c>
    </row>
    <row r="32" spans="1:15" x14ac:dyDescent="0.2">
      <c r="A32" t="s">
        <v>117</v>
      </c>
      <c r="B32" s="79" t="s">
        <v>89</v>
      </c>
      <c r="E32">
        <v>4</v>
      </c>
      <c r="F32" t="s">
        <v>104</v>
      </c>
      <c r="G32" t="s">
        <v>69</v>
      </c>
      <c r="L32" t="s">
        <v>111</v>
      </c>
      <c r="M32" t="s">
        <v>106</v>
      </c>
      <c r="O32">
        <v>50.5</v>
      </c>
    </row>
    <row r="33" spans="1:15" x14ac:dyDescent="0.2">
      <c r="A33" t="s">
        <v>117</v>
      </c>
      <c r="B33" s="79" t="s">
        <v>96</v>
      </c>
      <c r="E33">
        <v>5</v>
      </c>
      <c r="F33" t="s">
        <v>104</v>
      </c>
      <c r="G33" t="s">
        <v>116</v>
      </c>
      <c r="L33" t="s">
        <v>111</v>
      </c>
      <c r="M33" t="s">
        <v>106</v>
      </c>
      <c r="O33">
        <v>56.3</v>
      </c>
    </row>
    <row r="34" spans="1:15" x14ac:dyDescent="0.2">
      <c r="A34" t="s">
        <v>143</v>
      </c>
      <c r="B34" s="79">
        <v>7</v>
      </c>
      <c r="E34">
        <v>32</v>
      </c>
      <c r="F34" t="s">
        <v>237</v>
      </c>
      <c r="G34" t="s">
        <v>45</v>
      </c>
      <c r="H34" t="s">
        <v>31</v>
      </c>
      <c r="I34">
        <v>150</v>
      </c>
      <c r="N34" t="s">
        <v>238</v>
      </c>
    </row>
    <row r="35" spans="1:15" x14ac:dyDescent="0.2">
      <c r="A35" t="s">
        <v>144</v>
      </c>
      <c r="B35" s="79">
        <v>7</v>
      </c>
      <c r="E35">
        <v>32</v>
      </c>
      <c r="F35" t="s">
        <v>237</v>
      </c>
      <c r="G35" t="s">
        <v>45</v>
      </c>
      <c r="H35" t="s">
        <v>31</v>
      </c>
      <c r="I35">
        <v>150</v>
      </c>
      <c r="N35" t="s">
        <v>238</v>
      </c>
    </row>
    <row r="36" spans="1:15" x14ac:dyDescent="0.2">
      <c r="A36" t="s">
        <v>145</v>
      </c>
      <c r="B36" s="79" t="s">
        <v>241</v>
      </c>
      <c r="E36">
        <v>32</v>
      </c>
      <c r="F36" t="s">
        <v>237</v>
      </c>
      <c r="G36" t="s">
        <v>45</v>
      </c>
      <c r="H36" t="s">
        <v>31</v>
      </c>
      <c r="I36">
        <v>150</v>
      </c>
      <c r="N36" t="s">
        <v>238</v>
      </c>
    </row>
    <row r="37" spans="1:15" x14ac:dyDescent="0.2">
      <c r="A37" t="s">
        <v>146</v>
      </c>
      <c r="B37" s="79">
        <v>7</v>
      </c>
      <c r="E37">
        <v>2</v>
      </c>
      <c r="F37" t="s">
        <v>237</v>
      </c>
      <c r="G37" t="s">
        <v>45</v>
      </c>
      <c r="H37" t="s">
        <v>31</v>
      </c>
      <c r="I37">
        <v>150</v>
      </c>
      <c r="N37" t="s">
        <v>238</v>
      </c>
    </row>
    <row r="38" spans="1:15" x14ac:dyDescent="0.2">
      <c r="A38" t="s">
        <v>147</v>
      </c>
      <c r="B38" s="79">
        <v>9</v>
      </c>
      <c r="E38">
        <v>8</v>
      </c>
      <c r="F38" t="s">
        <v>237</v>
      </c>
      <c r="G38" t="s">
        <v>45</v>
      </c>
      <c r="H38" t="s">
        <v>31</v>
      </c>
      <c r="I38">
        <v>150</v>
      </c>
      <c r="N38" t="s">
        <v>238</v>
      </c>
    </row>
    <row r="39" spans="1:15" x14ac:dyDescent="0.2">
      <c r="A39" t="s">
        <v>143</v>
      </c>
      <c r="B39" s="79">
        <v>5</v>
      </c>
      <c r="C39" t="s">
        <v>233</v>
      </c>
      <c r="E39">
        <v>32</v>
      </c>
      <c r="F39" t="s">
        <v>165</v>
      </c>
      <c r="G39">
        <v>50</v>
      </c>
      <c r="H39" t="s">
        <v>125</v>
      </c>
      <c r="I39">
        <v>5</v>
      </c>
      <c r="J39" t="s">
        <v>31</v>
      </c>
      <c r="K39">
        <v>660</v>
      </c>
      <c r="M39" t="s">
        <v>234</v>
      </c>
      <c r="O39">
        <v>3.92</v>
      </c>
    </row>
    <row r="40" spans="1:15" x14ac:dyDescent="0.2">
      <c r="A40" t="s">
        <v>146</v>
      </c>
      <c r="B40" s="79">
        <v>5</v>
      </c>
      <c r="C40" t="s">
        <v>233</v>
      </c>
      <c r="E40">
        <v>3</v>
      </c>
      <c r="F40" t="s">
        <v>165</v>
      </c>
      <c r="G40">
        <v>50</v>
      </c>
      <c r="H40" t="s">
        <v>125</v>
      </c>
      <c r="I40">
        <v>5</v>
      </c>
      <c r="J40" t="s">
        <v>31</v>
      </c>
      <c r="K40">
        <v>830</v>
      </c>
      <c r="M40" t="s">
        <v>234</v>
      </c>
      <c r="O40">
        <v>3.2</v>
      </c>
    </row>
    <row r="41" spans="1:15" x14ac:dyDescent="0.2">
      <c r="A41" t="s">
        <v>147</v>
      </c>
      <c r="B41" s="79">
        <v>3</v>
      </c>
      <c r="C41" t="s">
        <v>233</v>
      </c>
      <c r="E41">
        <v>3</v>
      </c>
      <c r="F41" t="s">
        <v>165</v>
      </c>
      <c r="G41">
        <v>50</v>
      </c>
      <c r="H41" t="s">
        <v>125</v>
      </c>
      <c r="I41">
        <v>5</v>
      </c>
      <c r="J41" t="s">
        <v>31</v>
      </c>
      <c r="K41">
        <v>1500</v>
      </c>
      <c r="M41" t="s">
        <v>234</v>
      </c>
      <c r="O41">
        <v>5.6</v>
      </c>
    </row>
    <row r="42" spans="1:15" x14ac:dyDescent="0.2">
      <c r="A42" t="s">
        <v>139</v>
      </c>
      <c r="B42" s="79" t="s">
        <v>87</v>
      </c>
      <c r="E42">
        <v>2</v>
      </c>
      <c r="F42" t="s">
        <v>165</v>
      </c>
      <c r="G42" t="s">
        <v>166</v>
      </c>
      <c r="H42" t="s">
        <v>125</v>
      </c>
      <c r="I42">
        <v>4</v>
      </c>
      <c r="J42" t="s">
        <v>31</v>
      </c>
      <c r="K42">
        <v>200</v>
      </c>
      <c r="M42" t="s">
        <v>122</v>
      </c>
      <c r="O42">
        <v>0.94</v>
      </c>
    </row>
    <row r="43" spans="1:15" x14ac:dyDescent="0.2">
      <c r="A43" t="s">
        <v>139</v>
      </c>
      <c r="B43" s="79">
        <v>5</v>
      </c>
      <c r="E43">
        <v>108</v>
      </c>
      <c r="F43" t="s">
        <v>165</v>
      </c>
      <c r="G43" t="s">
        <v>166</v>
      </c>
      <c r="H43" t="s">
        <v>125</v>
      </c>
      <c r="I43">
        <v>6</v>
      </c>
      <c r="J43" t="s">
        <v>31</v>
      </c>
      <c r="K43">
        <v>200</v>
      </c>
      <c r="M43" t="s">
        <v>122</v>
      </c>
      <c r="O43">
        <v>0.94</v>
      </c>
    </row>
    <row r="44" spans="1:15" x14ac:dyDescent="0.2">
      <c r="A44" t="s">
        <v>140</v>
      </c>
      <c r="B44" s="79">
        <v>5</v>
      </c>
      <c r="E44">
        <v>0</v>
      </c>
      <c r="F44" t="s">
        <v>165</v>
      </c>
      <c r="G44" t="s">
        <v>166</v>
      </c>
      <c r="H44" t="s">
        <v>125</v>
      </c>
      <c r="I44">
        <v>6</v>
      </c>
      <c r="J44" t="s">
        <v>31</v>
      </c>
      <c r="K44">
        <v>240</v>
      </c>
      <c r="M44" t="s">
        <v>122</v>
      </c>
      <c r="O44">
        <v>1.1000000000000001</v>
      </c>
    </row>
    <row r="45" spans="1:15" x14ac:dyDescent="0.2">
      <c r="A45" t="s">
        <v>140</v>
      </c>
      <c r="B45" s="79" t="s">
        <v>87</v>
      </c>
      <c r="E45">
        <v>214</v>
      </c>
      <c r="F45" t="s">
        <v>165</v>
      </c>
      <c r="G45" t="s">
        <v>166</v>
      </c>
      <c r="H45" t="s">
        <v>125</v>
      </c>
      <c r="I45">
        <v>6</v>
      </c>
      <c r="J45" t="s">
        <v>31</v>
      </c>
      <c r="K45">
        <v>240</v>
      </c>
      <c r="M45" t="s">
        <v>122</v>
      </c>
      <c r="O45">
        <v>1.1000000000000001</v>
      </c>
    </row>
    <row r="46" spans="1:15" x14ac:dyDescent="0.2">
      <c r="A46" t="s">
        <v>140</v>
      </c>
      <c r="B46" s="79" t="s">
        <v>91</v>
      </c>
      <c r="E46">
        <v>138</v>
      </c>
      <c r="F46" t="s">
        <v>165</v>
      </c>
      <c r="G46" t="s">
        <v>166</v>
      </c>
      <c r="H46" t="s">
        <v>125</v>
      </c>
      <c r="I46">
        <v>6</v>
      </c>
      <c r="J46" t="s">
        <v>31</v>
      </c>
      <c r="K46">
        <v>240</v>
      </c>
      <c r="M46" t="s">
        <v>122</v>
      </c>
      <c r="O46">
        <v>1.2</v>
      </c>
    </row>
    <row r="47" spans="1:15" x14ac:dyDescent="0.2">
      <c r="A47" t="s">
        <v>140</v>
      </c>
      <c r="B47" s="79" t="s">
        <v>97</v>
      </c>
      <c r="E47">
        <v>138</v>
      </c>
      <c r="F47" t="s">
        <v>165</v>
      </c>
      <c r="G47" t="s">
        <v>166</v>
      </c>
      <c r="H47" t="s">
        <v>125</v>
      </c>
      <c r="I47">
        <v>6</v>
      </c>
      <c r="J47" t="s">
        <v>31</v>
      </c>
      <c r="K47">
        <v>240</v>
      </c>
      <c r="M47" t="s">
        <v>122</v>
      </c>
      <c r="O47">
        <v>1.2</v>
      </c>
    </row>
    <row r="48" spans="1:15" x14ac:dyDescent="0.2">
      <c r="A48" t="s">
        <v>101</v>
      </c>
      <c r="B48" s="79">
        <v>2</v>
      </c>
      <c r="D48">
        <v>2</v>
      </c>
      <c r="E48">
        <v>8</v>
      </c>
      <c r="F48" t="s">
        <v>44</v>
      </c>
      <c r="G48" t="s">
        <v>45</v>
      </c>
      <c r="L48" t="s">
        <v>46</v>
      </c>
      <c r="M48" t="s">
        <v>47</v>
      </c>
      <c r="N48" t="s">
        <v>48</v>
      </c>
      <c r="O48">
        <v>1.43E-2</v>
      </c>
    </row>
    <row r="49" spans="1:15" x14ac:dyDescent="0.2">
      <c r="A49" t="s">
        <v>102</v>
      </c>
      <c r="B49" s="79">
        <v>2</v>
      </c>
      <c r="E49">
        <v>80</v>
      </c>
      <c r="F49" t="s">
        <v>44</v>
      </c>
      <c r="G49" t="s">
        <v>45</v>
      </c>
      <c r="L49" t="s">
        <v>46</v>
      </c>
      <c r="M49" t="s">
        <v>47</v>
      </c>
      <c r="N49" t="s">
        <v>48</v>
      </c>
      <c r="O49">
        <v>1.43E-2</v>
      </c>
    </row>
    <row r="50" spans="1:15" x14ac:dyDescent="0.2">
      <c r="A50" t="s">
        <v>102</v>
      </c>
      <c r="B50" s="79" t="s">
        <v>94</v>
      </c>
      <c r="E50">
        <v>120</v>
      </c>
      <c r="F50" t="s">
        <v>44</v>
      </c>
      <c r="G50" t="s">
        <v>99</v>
      </c>
      <c r="L50" t="s">
        <v>46</v>
      </c>
      <c r="M50" t="s">
        <v>47</v>
      </c>
      <c r="N50" t="s">
        <v>48</v>
      </c>
      <c r="O50">
        <v>3.5999999999999997E-2</v>
      </c>
    </row>
    <row r="51" spans="1:15" x14ac:dyDescent="0.2">
      <c r="A51" t="s">
        <v>108</v>
      </c>
      <c r="B51" s="79">
        <v>2</v>
      </c>
      <c r="E51">
        <v>564</v>
      </c>
      <c r="F51" t="s">
        <v>44</v>
      </c>
      <c r="G51" t="s">
        <v>99</v>
      </c>
      <c r="L51" t="s">
        <v>46</v>
      </c>
      <c r="M51" t="s">
        <v>47</v>
      </c>
      <c r="N51" t="s">
        <v>48</v>
      </c>
      <c r="O51">
        <v>3.62E-3</v>
      </c>
    </row>
    <row r="52" spans="1:15" x14ac:dyDescent="0.2">
      <c r="A52" t="s">
        <v>137</v>
      </c>
      <c r="B52" s="79">
        <v>3</v>
      </c>
      <c r="E52">
        <v>504</v>
      </c>
      <c r="F52" t="s">
        <v>44</v>
      </c>
      <c r="G52" t="s">
        <v>99</v>
      </c>
      <c r="L52" t="s">
        <v>127</v>
      </c>
      <c r="M52" t="s">
        <v>128</v>
      </c>
      <c r="N52" t="s">
        <v>48</v>
      </c>
      <c r="O52">
        <v>3.62E-3</v>
      </c>
    </row>
    <row r="53" spans="1:15" x14ac:dyDescent="0.2">
      <c r="A53" t="s">
        <v>137</v>
      </c>
      <c r="B53" s="79" t="s">
        <v>58</v>
      </c>
      <c r="E53">
        <v>60</v>
      </c>
      <c r="F53" t="s">
        <v>44</v>
      </c>
      <c r="G53" t="s">
        <v>99</v>
      </c>
      <c r="L53" t="s">
        <v>127</v>
      </c>
      <c r="M53" t="s">
        <v>128</v>
      </c>
      <c r="N53" t="s">
        <v>48</v>
      </c>
      <c r="O53">
        <v>3.62E-3</v>
      </c>
    </row>
    <row r="54" spans="1:15" x14ac:dyDescent="0.2">
      <c r="A54" t="s">
        <v>139</v>
      </c>
      <c r="B54" s="79">
        <v>3</v>
      </c>
      <c r="E54">
        <v>216</v>
      </c>
      <c r="F54" t="s">
        <v>44</v>
      </c>
      <c r="G54" t="s">
        <v>99</v>
      </c>
      <c r="L54" t="s">
        <v>127</v>
      </c>
      <c r="M54" t="s">
        <v>128</v>
      </c>
      <c r="N54" t="s">
        <v>48</v>
      </c>
      <c r="O54">
        <v>3.62E-3</v>
      </c>
    </row>
    <row r="55" spans="1:15" x14ac:dyDescent="0.2">
      <c r="A55" t="s">
        <v>139</v>
      </c>
      <c r="B55" s="79" t="s">
        <v>58</v>
      </c>
      <c r="E55">
        <v>4</v>
      </c>
      <c r="F55" t="s">
        <v>44</v>
      </c>
      <c r="G55" t="s">
        <v>99</v>
      </c>
      <c r="L55" t="s">
        <v>127</v>
      </c>
      <c r="M55" t="s">
        <v>128</v>
      </c>
      <c r="N55" t="s">
        <v>48</v>
      </c>
      <c r="O55">
        <v>3.62E-3</v>
      </c>
    </row>
    <row r="56" spans="1:15" x14ac:dyDescent="0.2">
      <c r="A56" t="s">
        <v>101</v>
      </c>
      <c r="B56" s="79" t="s">
        <v>56</v>
      </c>
      <c r="D56">
        <v>3</v>
      </c>
      <c r="E56">
        <v>12</v>
      </c>
      <c r="F56" t="s">
        <v>44</v>
      </c>
      <c r="G56" t="s">
        <v>57</v>
      </c>
      <c r="L56" t="s">
        <v>46</v>
      </c>
      <c r="M56" t="s">
        <v>47</v>
      </c>
      <c r="N56" t="s">
        <v>48</v>
      </c>
      <c r="O56">
        <v>6.7599999999999993E-2</v>
      </c>
    </row>
    <row r="57" spans="1:15" x14ac:dyDescent="0.2">
      <c r="A57" t="s">
        <v>101</v>
      </c>
      <c r="B57" s="79" t="s">
        <v>62</v>
      </c>
      <c r="D57">
        <v>5</v>
      </c>
      <c r="E57">
        <v>20</v>
      </c>
      <c r="F57" t="s">
        <v>44</v>
      </c>
      <c r="G57" t="s">
        <v>57</v>
      </c>
      <c r="L57" t="s">
        <v>46</v>
      </c>
      <c r="M57" t="s">
        <v>47</v>
      </c>
      <c r="N57" t="s">
        <v>48</v>
      </c>
      <c r="O57">
        <v>6.7599999999999993E-2</v>
      </c>
    </row>
    <row r="58" spans="1:15" x14ac:dyDescent="0.2">
      <c r="A58" t="s">
        <v>102</v>
      </c>
      <c r="B58" s="79" t="s">
        <v>56</v>
      </c>
      <c r="E58">
        <v>356</v>
      </c>
      <c r="F58" t="s">
        <v>44</v>
      </c>
      <c r="G58" t="s">
        <v>57</v>
      </c>
      <c r="L58" t="s">
        <v>46</v>
      </c>
      <c r="M58" t="s">
        <v>47</v>
      </c>
      <c r="N58" t="s">
        <v>48</v>
      </c>
      <c r="O58">
        <v>6.7599999999999993E-2</v>
      </c>
    </row>
    <row r="59" spans="1:15" x14ac:dyDescent="0.2">
      <c r="A59" t="s">
        <v>102</v>
      </c>
      <c r="B59" s="79" t="s">
        <v>62</v>
      </c>
      <c r="E59">
        <v>220</v>
      </c>
      <c r="F59" t="s">
        <v>44</v>
      </c>
      <c r="G59" t="s">
        <v>57</v>
      </c>
      <c r="L59" t="s">
        <v>46</v>
      </c>
      <c r="M59" t="s">
        <v>47</v>
      </c>
      <c r="N59" t="s">
        <v>48</v>
      </c>
      <c r="O59">
        <v>6.7599999999999993E-2</v>
      </c>
    </row>
    <row r="60" spans="1:15" x14ac:dyDescent="0.2">
      <c r="A60" t="s">
        <v>102</v>
      </c>
      <c r="B60" s="79" t="s">
        <v>94</v>
      </c>
      <c r="E60">
        <v>500</v>
      </c>
      <c r="F60" t="s">
        <v>44</v>
      </c>
      <c r="G60" t="s">
        <v>57</v>
      </c>
      <c r="L60" t="s">
        <v>46</v>
      </c>
      <c r="M60" t="s">
        <v>47</v>
      </c>
      <c r="N60" t="s">
        <v>48</v>
      </c>
      <c r="O60">
        <v>6.7599999999999993E-2</v>
      </c>
    </row>
    <row r="61" spans="1:15" x14ac:dyDescent="0.2">
      <c r="A61" t="s">
        <v>117</v>
      </c>
      <c r="B61" s="79">
        <v>2</v>
      </c>
      <c r="E61">
        <v>204</v>
      </c>
      <c r="F61" t="s">
        <v>44</v>
      </c>
      <c r="G61" t="s">
        <v>57</v>
      </c>
      <c r="L61" t="s">
        <v>46</v>
      </c>
      <c r="M61" t="s">
        <v>47</v>
      </c>
      <c r="N61" t="s">
        <v>48</v>
      </c>
      <c r="O61">
        <v>6.7600000000000004E-3</v>
      </c>
    </row>
    <row r="62" spans="1:15" x14ac:dyDescent="0.2">
      <c r="A62" t="s">
        <v>138</v>
      </c>
      <c r="B62" s="79">
        <v>3</v>
      </c>
      <c r="E62">
        <v>0</v>
      </c>
      <c r="F62" t="s">
        <v>44</v>
      </c>
      <c r="G62" t="s">
        <v>57</v>
      </c>
      <c r="L62" t="s">
        <v>127</v>
      </c>
      <c r="M62" t="s">
        <v>128</v>
      </c>
      <c r="N62" t="s">
        <v>48</v>
      </c>
      <c r="O62">
        <v>6.7599999999999993E-2</v>
      </c>
    </row>
    <row r="63" spans="1:15" x14ac:dyDescent="0.2">
      <c r="A63" t="s">
        <v>138</v>
      </c>
      <c r="B63" s="79" t="s">
        <v>58</v>
      </c>
      <c r="E63">
        <v>652</v>
      </c>
      <c r="F63" t="s">
        <v>44</v>
      </c>
      <c r="G63" t="s">
        <v>57</v>
      </c>
      <c r="L63" t="s">
        <v>127</v>
      </c>
      <c r="M63" t="s">
        <v>128</v>
      </c>
      <c r="N63" t="s">
        <v>48</v>
      </c>
      <c r="O63">
        <v>6.7599999999999993E-2</v>
      </c>
    </row>
    <row r="64" spans="1:15" x14ac:dyDescent="0.2">
      <c r="A64" t="s">
        <v>140</v>
      </c>
      <c r="B64" s="79">
        <v>3</v>
      </c>
      <c r="E64">
        <v>0</v>
      </c>
      <c r="F64" t="s">
        <v>44</v>
      </c>
      <c r="G64" t="s">
        <v>57</v>
      </c>
      <c r="L64" t="s">
        <v>127</v>
      </c>
      <c r="M64" t="s">
        <v>128</v>
      </c>
      <c r="N64" t="s">
        <v>48</v>
      </c>
      <c r="O64">
        <v>6.7599999999999993E-2</v>
      </c>
    </row>
    <row r="65" spans="1:17" x14ac:dyDescent="0.2">
      <c r="A65" t="s">
        <v>140</v>
      </c>
      <c r="B65" s="79" t="s">
        <v>58</v>
      </c>
      <c r="E65">
        <v>428</v>
      </c>
      <c r="F65" t="s">
        <v>44</v>
      </c>
      <c r="G65" t="s">
        <v>57</v>
      </c>
      <c r="L65" t="s">
        <v>127</v>
      </c>
      <c r="M65" t="s">
        <v>128</v>
      </c>
      <c r="N65" t="s">
        <v>48</v>
      </c>
      <c r="O65">
        <v>6.7599999999999993E-2</v>
      </c>
    </row>
    <row r="66" spans="1:17" x14ac:dyDescent="0.2">
      <c r="A66" t="s">
        <v>117</v>
      </c>
      <c r="B66" s="79" t="s">
        <v>56</v>
      </c>
      <c r="E66">
        <v>588</v>
      </c>
      <c r="F66" t="s">
        <v>44</v>
      </c>
      <c r="G66" t="s">
        <v>113</v>
      </c>
      <c r="L66" t="s">
        <v>46</v>
      </c>
      <c r="M66" t="s">
        <v>47</v>
      </c>
      <c r="N66" t="s">
        <v>48</v>
      </c>
      <c r="O66">
        <v>0.121</v>
      </c>
    </row>
    <row r="67" spans="1:17" x14ac:dyDescent="0.2">
      <c r="A67" t="s">
        <v>117</v>
      </c>
      <c r="B67" s="79" t="s">
        <v>62</v>
      </c>
      <c r="E67">
        <v>432</v>
      </c>
      <c r="F67" t="s">
        <v>44</v>
      </c>
      <c r="G67" t="s">
        <v>113</v>
      </c>
      <c r="L67" t="s">
        <v>46</v>
      </c>
      <c r="M67" t="s">
        <v>47</v>
      </c>
      <c r="N67" t="s">
        <v>48</v>
      </c>
      <c r="O67">
        <v>0.121</v>
      </c>
    </row>
    <row r="68" spans="1:17" x14ac:dyDescent="0.2">
      <c r="A68" t="s">
        <v>117</v>
      </c>
      <c r="B68" s="79" t="s">
        <v>94</v>
      </c>
      <c r="E68">
        <v>612</v>
      </c>
      <c r="F68" t="s">
        <v>44</v>
      </c>
      <c r="G68" t="s">
        <v>113</v>
      </c>
      <c r="L68" t="s">
        <v>46</v>
      </c>
      <c r="M68" t="s">
        <v>47</v>
      </c>
      <c r="N68" t="s">
        <v>48</v>
      </c>
      <c r="O68">
        <v>0.121</v>
      </c>
    </row>
    <row r="69" spans="1:17" x14ac:dyDescent="0.2">
      <c r="A69" t="s">
        <v>138</v>
      </c>
      <c r="B69" s="79" t="s">
        <v>63</v>
      </c>
      <c r="E69">
        <v>460</v>
      </c>
      <c r="F69" t="s">
        <v>44</v>
      </c>
      <c r="G69" t="s">
        <v>113</v>
      </c>
      <c r="L69" t="s">
        <v>127</v>
      </c>
      <c r="M69" t="s">
        <v>128</v>
      </c>
      <c r="N69" t="s">
        <v>48</v>
      </c>
      <c r="O69">
        <v>0.121</v>
      </c>
    </row>
    <row r="70" spans="1:17" x14ac:dyDescent="0.2">
      <c r="A70" t="s">
        <v>138</v>
      </c>
      <c r="B70" s="79" t="s">
        <v>95</v>
      </c>
      <c r="E70">
        <v>492</v>
      </c>
      <c r="F70" t="s">
        <v>44</v>
      </c>
      <c r="G70" t="s">
        <v>113</v>
      </c>
      <c r="L70" t="s">
        <v>127</v>
      </c>
      <c r="M70" t="s">
        <v>128</v>
      </c>
      <c r="N70" t="s">
        <v>48</v>
      </c>
      <c r="O70">
        <v>0.121</v>
      </c>
    </row>
    <row r="71" spans="1:17" x14ac:dyDescent="0.2">
      <c r="A71" t="s">
        <v>140</v>
      </c>
      <c r="B71" s="79" t="s">
        <v>63</v>
      </c>
      <c r="E71">
        <v>276</v>
      </c>
      <c r="F71" t="s">
        <v>44</v>
      </c>
      <c r="G71" t="s">
        <v>113</v>
      </c>
      <c r="L71" t="s">
        <v>127</v>
      </c>
      <c r="M71" t="s">
        <v>128</v>
      </c>
      <c r="N71" t="s">
        <v>48</v>
      </c>
      <c r="O71">
        <v>0.121</v>
      </c>
    </row>
    <row r="72" spans="1:17" x14ac:dyDescent="0.2">
      <c r="A72" t="s">
        <v>140</v>
      </c>
      <c r="B72" s="79" t="s">
        <v>95</v>
      </c>
      <c r="E72">
        <v>276</v>
      </c>
      <c r="F72" t="s">
        <v>44</v>
      </c>
      <c r="G72" t="s">
        <v>113</v>
      </c>
      <c r="L72" t="s">
        <v>127</v>
      </c>
      <c r="M72" t="s">
        <v>128</v>
      </c>
      <c r="N72" t="s">
        <v>48</v>
      </c>
      <c r="O72">
        <v>0.121</v>
      </c>
    </row>
    <row r="73" spans="1:17" x14ac:dyDescent="0.2">
      <c r="A73" t="s">
        <v>101</v>
      </c>
      <c r="B73" s="79" t="s">
        <v>74</v>
      </c>
      <c r="E73">
        <v>60</v>
      </c>
      <c r="F73" t="s">
        <v>44</v>
      </c>
      <c r="G73" t="s">
        <v>75</v>
      </c>
      <c r="L73" t="s">
        <v>46</v>
      </c>
      <c r="M73" t="s">
        <v>47</v>
      </c>
      <c r="N73" t="s">
        <v>48</v>
      </c>
      <c r="O73">
        <v>0.23</v>
      </c>
    </row>
    <row r="74" spans="1:17" x14ac:dyDescent="0.2">
      <c r="A74" t="s">
        <v>142</v>
      </c>
      <c r="B74" s="79" t="s">
        <v>201</v>
      </c>
      <c r="E74">
        <v>16</v>
      </c>
      <c r="F74" t="s">
        <v>44</v>
      </c>
      <c r="G74" t="s">
        <v>75</v>
      </c>
      <c r="L74" t="s">
        <v>230</v>
      </c>
      <c r="M74" t="s">
        <v>231</v>
      </c>
      <c r="O74">
        <v>2.1760000000000002</v>
      </c>
      <c r="Q74">
        <v>16</v>
      </c>
    </row>
    <row r="75" spans="1:17" x14ac:dyDescent="0.2">
      <c r="A75" t="s">
        <v>142</v>
      </c>
      <c r="B75" s="79" t="s">
        <v>232</v>
      </c>
      <c r="E75">
        <v>16</v>
      </c>
      <c r="F75" t="s">
        <v>44</v>
      </c>
      <c r="G75" t="s">
        <v>75</v>
      </c>
      <c r="L75" t="s">
        <v>46</v>
      </c>
      <c r="M75" t="s">
        <v>231</v>
      </c>
      <c r="O75">
        <v>3.7120000000000002</v>
      </c>
    </row>
    <row r="76" spans="1:17" x14ac:dyDescent="0.2">
      <c r="A76" t="s">
        <v>148</v>
      </c>
      <c r="B76" s="79" t="s">
        <v>201</v>
      </c>
      <c r="E76">
        <v>10</v>
      </c>
      <c r="F76" t="s">
        <v>44</v>
      </c>
      <c r="G76" t="s">
        <v>75</v>
      </c>
      <c r="L76" t="s">
        <v>230</v>
      </c>
      <c r="M76" t="s">
        <v>231</v>
      </c>
      <c r="O76">
        <v>0.13600000000000001</v>
      </c>
    </row>
    <row r="77" spans="1:17" x14ac:dyDescent="0.2">
      <c r="A77" t="s">
        <v>148</v>
      </c>
      <c r="B77" s="79" t="s">
        <v>232</v>
      </c>
      <c r="E77">
        <v>10</v>
      </c>
      <c r="F77" t="s">
        <v>44</v>
      </c>
      <c r="G77" t="s">
        <v>75</v>
      </c>
      <c r="L77" t="s">
        <v>46</v>
      </c>
      <c r="M77" t="s">
        <v>231</v>
      </c>
      <c r="O77">
        <v>0.23200000000000001</v>
      </c>
    </row>
    <row r="78" spans="1:17" x14ac:dyDescent="0.2">
      <c r="A78" t="s">
        <v>144</v>
      </c>
      <c r="B78" s="79" t="s">
        <v>241</v>
      </c>
      <c r="E78">
        <v>64</v>
      </c>
      <c r="F78" t="s">
        <v>242</v>
      </c>
      <c r="L78" t="s">
        <v>46</v>
      </c>
      <c r="M78" t="s">
        <v>47</v>
      </c>
      <c r="N78" t="s">
        <v>48</v>
      </c>
      <c r="O78">
        <v>1.0815999999999999</v>
      </c>
    </row>
    <row r="79" spans="1:17" x14ac:dyDescent="0.2">
      <c r="A79" t="s">
        <v>147</v>
      </c>
      <c r="B79" s="79" t="s">
        <v>241</v>
      </c>
      <c r="E79">
        <v>8</v>
      </c>
      <c r="F79" t="s">
        <v>242</v>
      </c>
      <c r="L79" t="s">
        <v>46</v>
      </c>
      <c r="M79" t="s">
        <v>47</v>
      </c>
      <c r="N79" t="s">
        <v>48</v>
      </c>
      <c r="O79">
        <v>6.7599999999999993E-2</v>
      </c>
    </row>
    <row r="80" spans="1:17" x14ac:dyDescent="0.2">
      <c r="A80" t="s">
        <v>137</v>
      </c>
      <c r="B80" s="79">
        <v>5</v>
      </c>
      <c r="E80">
        <v>126</v>
      </c>
      <c r="F80" t="s">
        <v>132</v>
      </c>
      <c r="G80">
        <v>2</v>
      </c>
      <c r="H80" t="s">
        <v>31</v>
      </c>
      <c r="I80">
        <v>210</v>
      </c>
      <c r="J80" t="s">
        <v>125</v>
      </c>
      <c r="K80">
        <v>200</v>
      </c>
      <c r="M80" t="s">
        <v>133</v>
      </c>
      <c r="O80">
        <v>0.4</v>
      </c>
    </row>
    <row r="81" spans="1:15" x14ac:dyDescent="0.2">
      <c r="A81" t="s">
        <v>137</v>
      </c>
      <c r="B81" s="79" t="s">
        <v>87</v>
      </c>
      <c r="E81">
        <v>15</v>
      </c>
      <c r="F81" t="s">
        <v>132</v>
      </c>
      <c r="G81">
        <v>2</v>
      </c>
      <c r="H81" t="s">
        <v>31</v>
      </c>
      <c r="I81">
        <v>230</v>
      </c>
      <c r="J81" t="s">
        <v>125</v>
      </c>
      <c r="K81">
        <v>200</v>
      </c>
      <c r="M81" t="s">
        <v>133</v>
      </c>
      <c r="O81">
        <v>0.45</v>
      </c>
    </row>
    <row r="82" spans="1:15" x14ac:dyDescent="0.2">
      <c r="A82" t="s">
        <v>138</v>
      </c>
      <c r="B82" s="79">
        <v>5</v>
      </c>
      <c r="E82">
        <v>0</v>
      </c>
      <c r="F82" t="s">
        <v>132</v>
      </c>
      <c r="G82">
        <v>2</v>
      </c>
      <c r="H82" t="s">
        <v>31</v>
      </c>
      <c r="I82">
        <v>300</v>
      </c>
      <c r="J82" t="s">
        <v>125</v>
      </c>
      <c r="K82">
        <v>250</v>
      </c>
      <c r="M82" t="s">
        <v>133</v>
      </c>
      <c r="O82">
        <v>1.2</v>
      </c>
    </row>
    <row r="83" spans="1:15" x14ac:dyDescent="0.2">
      <c r="A83" t="s">
        <v>138</v>
      </c>
      <c r="B83" s="79" t="s">
        <v>87</v>
      </c>
      <c r="E83">
        <v>163</v>
      </c>
      <c r="F83" t="s">
        <v>132</v>
      </c>
      <c r="G83">
        <v>2</v>
      </c>
      <c r="H83" t="s">
        <v>31</v>
      </c>
      <c r="I83">
        <v>300</v>
      </c>
      <c r="J83" t="s">
        <v>125</v>
      </c>
      <c r="K83">
        <v>250</v>
      </c>
      <c r="M83" t="s">
        <v>133</v>
      </c>
      <c r="O83">
        <v>1.2</v>
      </c>
    </row>
    <row r="84" spans="1:15" x14ac:dyDescent="0.2">
      <c r="A84" t="s">
        <v>138</v>
      </c>
      <c r="B84" s="79" t="s">
        <v>91</v>
      </c>
      <c r="E84">
        <v>115</v>
      </c>
      <c r="F84" t="s">
        <v>132</v>
      </c>
      <c r="G84">
        <v>2</v>
      </c>
      <c r="H84" t="s">
        <v>31</v>
      </c>
      <c r="I84">
        <v>340</v>
      </c>
      <c r="J84" t="s">
        <v>125</v>
      </c>
      <c r="K84">
        <v>250</v>
      </c>
      <c r="M84" t="s">
        <v>133</v>
      </c>
      <c r="O84">
        <v>1.3</v>
      </c>
    </row>
    <row r="85" spans="1:15" x14ac:dyDescent="0.2">
      <c r="A85" t="s">
        <v>138</v>
      </c>
      <c r="B85" s="79" t="s">
        <v>97</v>
      </c>
      <c r="E85">
        <v>123</v>
      </c>
      <c r="F85" t="s">
        <v>132</v>
      </c>
      <c r="G85">
        <v>2</v>
      </c>
      <c r="H85" t="s">
        <v>31</v>
      </c>
      <c r="I85">
        <v>340</v>
      </c>
      <c r="J85" t="s">
        <v>125</v>
      </c>
      <c r="K85">
        <v>250</v>
      </c>
      <c r="M85" t="s">
        <v>133</v>
      </c>
      <c r="O85">
        <v>1.3</v>
      </c>
    </row>
    <row r="86" spans="1:15" x14ac:dyDescent="0.2">
      <c r="A86" t="s">
        <v>142</v>
      </c>
      <c r="B86" s="79">
        <v>1</v>
      </c>
      <c r="E86">
        <v>32</v>
      </c>
      <c r="F86" t="s">
        <v>132</v>
      </c>
      <c r="G86">
        <v>5</v>
      </c>
      <c r="H86" t="s">
        <v>31</v>
      </c>
      <c r="I86">
        <v>80</v>
      </c>
      <c r="J86" t="s">
        <v>125</v>
      </c>
      <c r="K86">
        <v>80</v>
      </c>
      <c r="M86" t="s">
        <v>122</v>
      </c>
      <c r="O86">
        <v>3.2</v>
      </c>
    </row>
    <row r="87" spans="1:15" x14ac:dyDescent="0.2">
      <c r="A87" t="s">
        <v>148</v>
      </c>
      <c r="B87" s="79">
        <v>1</v>
      </c>
      <c r="E87">
        <v>20</v>
      </c>
      <c r="F87" t="s">
        <v>132</v>
      </c>
      <c r="G87">
        <v>5</v>
      </c>
      <c r="H87" t="s">
        <v>31</v>
      </c>
      <c r="I87">
        <v>80</v>
      </c>
      <c r="J87" t="s">
        <v>125</v>
      </c>
      <c r="K87">
        <v>80</v>
      </c>
      <c r="M87" t="s">
        <v>122</v>
      </c>
      <c r="O87">
        <v>0.2</v>
      </c>
    </row>
    <row r="88" spans="1:15" x14ac:dyDescent="0.2">
      <c r="A88" t="s">
        <v>143</v>
      </c>
      <c r="B88" s="79">
        <v>2</v>
      </c>
      <c r="C88" t="s">
        <v>233</v>
      </c>
      <c r="E88">
        <v>16</v>
      </c>
      <c r="F88" t="s">
        <v>132</v>
      </c>
      <c r="G88">
        <v>10</v>
      </c>
      <c r="H88" t="s">
        <v>31</v>
      </c>
      <c r="I88">
        <v>100</v>
      </c>
      <c r="J88" t="s">
        <v>125</v>
      </c>
      <c r="K88">
        <v>200</v>
      </c>
      <c r="M88" t="s">
        <v>122</v>
      </c>
      <c r="O88">
        <v>25.6</v>
      </c>
    </row>
    <row r="89" spans="1:15" x14ac:dyDescent="0.2">
      <c r="A89" t="s">
        <v>144</v>
      </c>
      <c r="B89" s="79">
        <v>2</v>
      </c>
      <c r="C89" t="s">
        <v>233</v>
      </c>
      <c r="E89">
        <v>16</v>
      </c>
      <c r="F89" t="s">
        <v>132</v>
      </c>
      <c r="G89">
        <v>10</v>
      </c>
      <c r="H89" t="s">
        <v>31</v>
      </c>
      <c r="I89">
        <v>120</v>
      </c>
      <c r="J89" t="s">
        <v>125</v>
      </c>
      <c r="K89">
        <v>300</v>
      </c>
      <c r="M89" t="s">
        <v>122</v>
      </c>
      <c r="O89">
        <v>44.8</v>
      </c>
    </row>
    <row r="90" spans="1:15" x14ac:dyDescent="0.2">
      <c r="A90" t="s">
        <v>144</v>
      </c>
      <c r="B90" s="79">
        <v>1</v>
      </c>
      <c r="C90" t="s">
        <v>233</v>
      </c>
      <c r="E90">
        <v>16</v>
      </c>
      <c r="F90" t="s">
        <v>132</v>
      </c>
      <c r="G90">
        <v>10</v>
      </c>
      <c r="H90" t="s">
        <v>31</v>
      </c>
      <c r="I90">
        <v>145</v>
      </c>
      <c r="J90" t="s">
        <v>125</v>
      </c>
      <c r="K90">
        <v>300</v>
      </c>
      <c r="M90" t="s">
        <v>122</v>
      </c>
      <c r="O90">
        <v>54.4</v>
      </c>
    </row>
    <row r="91" spans="1:15" x14ac:dyDescent="0.2">
      <c r="A91" t="s">
        <v>143</v>
      </c>
      <c r="B91" s="79">
        <v>1</v>
      </c>
      <c r="C91" t="s">
        <v>233</v>
      </c>
      <c r="E91">
        <v>16</v>
      </c>
      <c r="F91" t="s">
        <v>132</v>
      </c>
      <c r="G91">
        <v>10</v>
      </c>
      <c r="H91" t="s">
        <v>31</v>
      </c>
      <c r="I91">
        <v>170</v>
      </c>
      <c r="J91" t="s">
        <v>125</v>
      </c>
      <c r="K91">
        <v>280</v>
      </c>
      <c r="M91" t="s">
        <v>122</v>
      </c>
      <c r="O91">
        <v>59.2</v>
      </c>
    </row>
    <row r="92" spans="1:15" x14ac:dyDescent="0.2">
      <c r="A92" t="s">
        <v>145</v>
      </c>
      <c r="B92" s="79">
        <v>1</v>
      </c>
      <c r="C92" t="s">
        <v>233</v>
      </c>
      <c r="E92">
        <v>16</v>
      </c>
      <c r="F92" t="s">
        <v>132</v>
      </c>
      <c r="G92">
        <v>10</v>
      </c>
      <c r="H92" t="s">
        <v>31</v>
      </c>
      <c r="I92">
        <v>170</v>
      </c>
      <c r="J92" t="s">
        <v>125</v>
      </c>
      <c r="K92">
        <v>280</v>
      </c>
      <c r="M92" t="s">
        <v>122</v>
      </c>
      <c r="O92">
        <v>59.2</v>
      </c>
    </row>
    <row r="93" spans="1:15" x14ac:dyDescent="0.2">
      <c r="A93" t="s">
        <v>146</v>
      </c>
      <c r="B93" s="79">
        <v>1</v>
      </c>
      <c r="C93" t="s">
        <v>233</v>
      </c>
      <c r="E93">
        <v>1</v>
      </c>
      <c r="F93" t="s">
        <v>132</v>
      </c>
      <c r="G93">
        <v>10</v>
      </c>
      <c r="H93" t="s">
        <v>31</v>
      </c>
      <c r="I93">
        <v>170</v>
      </c>
      <c r="J93" t="s">
        <v>125</v>
      </c>
      <c r="K93">
        <v>280</v>
      </c>
      <c r="M93" t="s">
        <v>122</v>
      </c>
      <c r="O93">
        <v>3.7</v>
      </c>
    </row>
    <row r="94" spans="1:15" x14ac:dyDescent="0.2">
      <c r="A94" t="s">
        <v>147</v>
      </c>
      <c r="B94" s="79">
        <v>1</v>
      </c>
      <c r="C94" t="s">
        <v>233</v>
      </c>
      <c r="E94">
        <v>2</v>
      </c>
      <c r="F94" t="s">
        <v>132</v>
      </c>
      <c r="G94">
        <v>10</v>
      </c>
      <c r="H94" t="s">
        <v>31</v>
      </c>
      <c r="I94">
        <v>170</v>
      </c>
      <c r="J94" t="s">
        <v>125</v>
      </c>
      <c r="K94">
        <v>280</v>
      </c>
      <c r="M94" t="s">
        <v>122</v>
      </c>
      <c r="O94">
        <v>3.7</v>
      </c>
    </row>
    <row r="95" spans="1:15" x14ac:dyDescent="0.2">
      <c r="A95" t="s">
        <v>146</v>
      </c>
      <c r="B95" s="79">
        <v>2</v>
      </c>
      <c r="C95" t="s">
        <v>233</v>
      </c>
      <c r="E95">
        <v>1</v>
      </c>
      <c r="F95" t="s">
        <v>132</v>
      </c>
      <c r="G95">
        <v>10</v>
      </c>
      <c r="H95" t="s">
        <v>31</v>
      </c>
      <c r="I95">
        <v>385</v>
      </c>
      <c r="J95" t="s">
        <v>125</v>
      </c>
      <c r="K95">
        <v>410</v>
      </c>
      <c r="M95" t="s">
        <v>122</v>
      </c>
      <c r="O95">
        <v>1.6</v>
      </c>
    </row>
    <row r="96" spans="1:15" x14ac:dyDescent="0.2">
      <c r="A96" t="s">
        <v>139</v>
      </c>
      <c r="B96" s="79">
        <v>6</v>
      </c>
      <c r="E96">
        <v>54</v>
      </c>
      <c r="F96" t="s">
        <v>167</v>
      </c>
      <c r="G96">
        <v>2</v>
      </c>
      <c r="H96" t="s">
        <v>31</v>
      </c>
      <c r="I96">
        <v>50</v>
      </c>
      <c r="J96" t="s">
        <v>125</v>
      </c>
      <c r="K96">
        <v>200</v>
      </c>
      <c r="M96" t="s">
        <v>133</v>
      </c>
      <c r="O96">
        <v>0.2</v>
      </c>
    </row>
    <row r="97" spans="1:15" x14ac:dyDescent="0.2">
      <c r="A97" t="s">
        <v>139</v>
      </c>
      <c r="B97" s="79" t="s">
        <v>170</v>
      </c>
      <c r="E97">
        <v>1</v>
      </c>
      <c r="F97" t="s">
        <v>167</v>
      </c>
      <c r="G97">
        <v>2</v>
      </c>
      <c r="H97" t="s">
        <v>31</v>
      </c>
      <c r="I97">
        <v>70</v>
      </c>
      <c r="J97" t="s">
        <v>125</v>
      </c>
      <c r="K97">
        <v>200</v>
      </c>
      <c r="M97" t="s">
        <v>133</v>
      </c>
      <c r="O97">
        <v>0.25</v>
      </c>
    </row>
    <row r="98" spans="1:15" x14ac:dyDescent="0.2">
      <c r="A98" t="s">
        <v>140</v>
      </c>
      <c r="B98" s="79">
        <v>6</v>
      </c>
      <c r="E98">
        <v>0</v>
      </c>
      <c r="F98" t="s">
        <v>167</v>
      </c>
      <c r="G98">
        <v>2</v>
      </c>
      <c r="H98" t="s">
        <v>31</v>
      </c>
      <c r="I98">
        <v>140</v>
      </c>
      <c r="J98" t="s">
        <v>125</v>
      </c>
      <c r="K98">
        <v>250</v>
      </c>
      <c r="M98" t="s">
        <v>133</v>
      </c>
      <c r="O98">
        <v>0.5</v>
      </c>
    </row>
    <row r="99" spans="1:15" x14ac:dyDescent="0.2">
      <c r="A99" t="s">
        <v>140</v>
      </c>
      <c r="B99" s="79" t="s">
        <v>170</v>
      </c>
      <c r="E99">
        <v>107</v>
      </c>
      <c r="F99" t="s">
        <v>167</v>
      </c>
      <c r="G99">
        <v>2</v>
      </c>
      <c r="H99" t="s">
        <v>31</v>
      </c>
      <c r="I99">
        <v>140</v>
      </c>
      <c r="J99" t="s">
        <v>125</v>
      </c>
      <c r="K99">
        <v>250</v>
      </c>
      <c r="M99" t="s">
        <v>133</v>
      </c>
      <c r="O99">
        <v>0.5</v>
      </c>
    </row>
    <row r="100" spans="1:15" x14ac:dyDescent="0.2">
      <c r="A100" t="s">
        <v>140</v>
      </c>
      <c r="B100" s="79" t="s">
        <v>221</v>
      </c>
      <c r="E100">
        <v>69</v>
      </c>
      <c r="F100" t="s">
        <v>167</v>
      </c>
      <c r="G100">
        <v>2</v>
      </c>
      <c r="H100" t="s">
        <v>31</v>
      </c>
      <c r="I100">
        <v>180</v>
      </c>
      <c r="J100" t="s">
        <v>125</v>
      </c>
      <c r="K100">
        <v>250</v>
      </c>
      <c r="M100" t="s">
        <v>133</v>
      </c>
      <c r="O100">
        <v>0.7</v>
      </c>
    </row>
    <row r="101" spans="1:15" x14ac:dyDescent="0.2">
      <c r="A101" t="s">
        <v>140</v>
      </c>
      <c r="B101" s="79" t="s">
        <v>223</v>
      </c>
      <c r="E101">
        <v>69</v>
      </c>
      <c r="F101" t="s">
        <v>167</v>
      </c>
      <c r="G101">
        <v>2</v>
      </c>
      <c r="H101" t="s">
        <v>31</v>
      </c>
      <c r="I101">
        <v>180</v>
      </c>
      <c r="J101" t="s">
        <v>125</v>
      </c>
      <c r="K101">
        <v>250</v>
      </c>
      <c r="M101" t="s">
        <v>133</v>
      </c>
      <c r="O101">
        <v>0.7</v>
      </c>
    </row>
    <row r="102" spans="1:15" x14ac:dyDescent="0.2">
      <c r="A102" t="s">
        <v>101</v>
      </c>
      <c r="B102" s="79">
        <v>3</v>
      </c>
      <c r="D102">
        <v>2</v>
      </c>
      <c r="E102">
        <v>4</v>
      </c>
      <c r="F102" t="s">
        <v>49</v>
      </c>
      <c r="G102">
        <v>12</v>
      </c>
      <c r="L102" t="s">
        <v>50</v>
      </c>
      <c r="M102" t="s">
        <v>51</v>
      </c>
      <c r="N102" t="s">
        <v>48</v>
      </c>
      <c r="O102">
        <v>6.0699999999999999E-3</v>
      </c>
    </row>
    <row r="103" spans="1:15" x14ac:dyDescent="0.2">
      <c r="A103" t="s">
        <v>102</v>
      </c>
      <c r="B103" s="79">
        <v>3</v>
      </c>
      <c r="E103">
        <v>40</v>
      </c>
      <c r="F103" t="s">
        <v>49</v>
      </c>
      <c r="G103">
        <v>12</v>
      </c>
      <c r="L103" t="s">
        <v>50</v>
      </c>
      <c r="M103" t="s">
        <v>51</v>
      </c>
      <c r="N103" t="s">
        <v>48</v>
      </c>
      <c r="O103">
        <v>6.0699999999999999E-3</v>
      </c>
    </row>
    <row r="104" spans="1:15" x14ac:dyDescent="0.2">
      <c r="A104" t="s">
        <v>102</v>
      </c>
      <c r="B104" s="79" t="s">
        <v>95</v>
      </c>
      <c r="E104">
        <v>60</v>
      </c>
      <c r="F104" t="s">
        <v>49</v>
      </c>
      <c r="G104">
        <v>16</v>
      </c>
      <c r="L104" t="s">
        <v>50</v>
      </c>
      <c r="M104" t="s">
        <v>51</v>
      </c>
      <c r="N104" t="s">
        <v>48</v>
      </c>
      <c r="O104">
        <v>8.0000000000000002E-3</v>
      </c>
    </row>
    <row r="105" spans="1:15" x14ac:dyDescent="0.2">
      <c r="A105" t="s">
        <v>101</v>
      </c>
      <c r="B105" s="79" t="s">
        <v>58</v>
      </c>
      <c r="D105">
        <v>3</v>
      </c>
      <c r="E105">
        <v>6</v>
      </c>
      <c r="F105" t="s">
        <v>49</v>
      </c>
      <c r="G105">
        <v>20</v>
      </c>
      <c r="L105" t="s">
        <v>50</v>
      </c>
      <c r="M105" t="s">
        <v>51</v>
      </c>
      <c r="N105" t="s">
        <v>48</v>
      </c>
      <c r="O105">
        <v>1.6400000000000001E-2</v>
      </c>
    </row>
    <row r="106" spans="1:15" x14ac:dyDescent="0.2">
      <c r="A106" t="s">
        <v>101</v>
      </c>
      <c r="B106" s="79" t="s">
        <v>63</v>
      </c>
      <c r="D106">
        <v>5</v>
      </c>
      <c r="E106">
        <v>10</v>
      </c>
      <c r="F106" t="s">
        <v>49</v>
      </c>
      <c r="G106">
        <v>20</v>
      </c>
      <c r="L106" t="s">
        <v>50</v>
      </c>
      <c r="M106" t="s">
        <v>51</v>
      </c>
      <c r="N106" t="s">
        <v>48</v>
      </c>
      <c r="O106">
        <v>1.6400000000000001E-2</v>
      </c>
    </row>
    <row r="107" spans="1:15" x14ac:dyDescent="0.2">
      <c r="A107" t="s">
        <v>102</v>
      </c>
      <c r="B107" s="79" t="s">
        <v>58</v>
      </c>
      <c r="E107">
        <v>178</v>
      </c>
      <c r="F107" t="s">
        <v>49</v>
      </c>
      <c r="G107">
        <v>20</v>
      </c>
      <c r="L107" t="s">
        <v>50</v>
      </c>
      <c r="M107" t="s">
        <v>51</v>
      </c>
      <c r="N107" t="s">
        <v>48</v>
      </c>
      <c r="O107">
        <v>1.6400000000000001E-2</v>
      </c>
    </row>
    <row r="108" spans="1:15" x14ac:dyDescent="0.2">
      <c r="A108" t="s">
        <v>102</v>
      </c>
      <c r="B108" s="79" t="s">
        <v>63</v>
      </c>
      <c r="E108">
        <v>110</v>
      </c>
      <c r="F108" t="s">
        <v>49</v>
      </c>
      <c r="G108">
        <v>20</v>
      </c>
      <c r="L108" t="s">
        <v>50</v>
      </c>
      <c r="M108" t="s">
        <v>51</v>
      </c>
      <c r="N108" t="s">
        <v>48</v>
      </c>
      <c r="O108">
        <v>1.6400000000000001E-2</v>
      </c>
    </row>
    <row r="109" spans="1:15" x14ac:dyDescent="0.2">
      <c r="A109" t="s">
        <v>102</v>
      </c>
      <c r="B109" s="79" t="s">
        <v>95</v>
      </c>
      <c r="E109">
        <v>250</v>
      </c>
      <c r="F109" t="s">
        <v>49</v>
      </c>
      <c r="G109">
        <v>20</v>
      </c>
      <c r="L109" t="s">
        <v>50</v>
      </c>
      <c r="M109" t="s">
        <v>51</v>
      </c>
      <c r="N109" t="s">
        <v>48</v>
      </c>
      <c r="O109">
        <v>1.6400000000000001E-2</v>
      </c>
    </row>
    <row r="110" spans="1:15" x14ac:dyDescent="0.2">
      <c r="A110" t="s">
        <v>144</v>
      </c>
      <c r="B110" s="79" t="s">
        <v>202</v>
      </c>
      <c r="E110">
        <v>32</v>
      </c>
      <c r="F110" t="s">
        <v>49</v>
      </c>
      <c r="G110">
        <v>20</v>
      </c>
      <c r="L110" t="s">
        <v>50</v>
      </c>
      <c r="M110" t="s">
        <v>51</v>
      </c>
      <c r="N110" t="s">
        <v>48</v>
      </c>
      <c r="O110">
        <v>0.26240000000000002</v>
      </c>
    </row>
    <row r="111" spans="1:15" x14ac:dyDescent="0.2">
      <c r="A111" t="s">
        <v>147</v>
      </c>
      <c r="B111" s="79" t="s">
        <v>202</v>
      </c>
      <c r="E111">
        <v>4</v>
      </c>
      <c r="F111" t="s">
        <v>49</v>
      </c>
      <c r="G111">
        <v>20</v>
      </c>
      <c r="L111" t="s">
        <v>50</v>
      </c>
      <c r="M111" t="s">
        <v>51</v>
      </c>
      <c r="N111" t="s">
        <v>48</v>
      </c>
      <c r="O111">
        <v>1.6400000000000001E-2</v>
      </c>
    </row>
    <row r="112" spans="1:15" x14ac:dyDescent="0.2">
      <c r="A112" t="s">
        <v>101</v>
      </c>
      <c r="B112" s="79" t="s">
        <v>76</v>
      </c>
      <c r="E112">
        <v>60</v>
      </c>
      <c r="F112" t="s">
        <v>49</v>
      </c>
      <c r="G112">
        <v>30</v>
      </c>
      <c r="L112" t="s">
        <v>50</v>
      </c>
      <c r="M112" t="s">
        <v>51</v>
      </c>
      <c r="N112" t="s">
        <v>48</v>
      </c>
      <c r="O112">
        <v>0.05</v>
      </c>
    </row>
    <row r="113" spans="1:15" x14ac:dyDescent="0.2">
      <c r="A113" t="s">
        <v>102</v>
      </c>
      <c r="B113" s="79">
        <v>5</v>
      </c>
      <c r="E113">
        <v>40</v>
      </c>
      <c r="F113" t="s">
        <v>77</v>
      </c>
      <c r="G113" t="s">
        <v>45</v>
      </c>
      <c r="L113" t="s">
        <v>78</v>
      </c>
      <c r="M113" t="s">
        <v>79</v>
      </c>
      <c r="N113" t="s">
        <v>48</v>
      </c>
      <c r="O113">
        <v>3.1399999999999997E-2</v>
      </c>
    </row>
    <row r="114" spans="1:15" x14ac:dyDescent="0.2">
      <c r="A114" t="s">
        <v>102</v>
      </c>
      <c r="B114" s="79" t="s">
        <v>97</v>
      </c>
      <c r="E114">
        <v>60</v>
      </c>
      <c r="F114" t="s">
        <v>77</v>
      </c>
      <c r="G114" t="s">
        <v>99</v>
      </c>
      <c r="L114" t="s">
        <v>78</v>
      </c>
      <c r="M114" t="s">
        <v>79</v>
      </c>
      <c r="N114" t="s">
        <v>48</v>
      </c>
      <c r="O114">
        <v>3.1399999999999997E-2</v>
      </c>
    </row>
    <row r="115" spans="1:15" x14ac:dyDescent="0.2">
      <c r="A115" t="s">
        <v>108</v>
      </c>
      <c r="B115" s="79">
        <v>3</v>
      </c>
      <c r="E115">
        <v>282</v>
      </c>
      <c r="F115" t="s">
        <v>77</v>
      </c>
      <c r="G115" t="s">
        <v>99</v>
      </c>
      <c r="L115" t="s">
        <v>78</v>
      </c>
      <c r="M115" t="s">
        <v>79</v>
      </c>
      <c r="N115" t="s">
        <v>48</v>
      </c>
      <c r="O115">
        <v>3.1399999999999997E-2</v>
      </c>
    </row>
    <row r="116" spans="1:15" x14ac:dyDescent="0.2">
      <c r="A116" t="s">
        <v>102</v>
      </c>
      <c r="B116" s="79" t="s">
        <v>87</v>
      </c>
      <c r="E116">
        <v>178</v>
      </c>
      <c r="F116" t="s">
        <v>77</v>
      </c>
      <c r="G116" t="s">
        <v>57</v>
      </c>
      <c r="L116" t="s">
        <v>78</v>
      </c>
      <c r="M116" t="s">
        <v>79</v>
      </c>
      <c r="N116" t="s">
        <v>48</v>
      </c>
      <c r="O116">
        <v>3.1399999999999997E-2</v>
      </c>
    </row>
    <row r="117" spans="1:15" x14ac:dyDescent="0.2">
      <c r="A117" t="s">
        <v>102</v>
      </c>
      <c r="B117" s="79" t="s">
        <v>91</v>
      </c>
      <c r="E117">
        <v>110</v>
      </c>
      <c r="F117" t="s">
        <v>77</v>
      </c>
      <c r="G117" t="s">
        <v>57</v>
      </c>
      <c r="L117" t="s">
        <v>78</v>
      </c>
      <c r="M117" t="s">
        <v>79</v>
      </c>
      <c r="N117" t="s">
        <v>48</v>
      </c>
      <c r="O117">
        <v>3.1399999999999997E-2</v>
      </c>
    </row>
    <row r="118" spans="1:15" x14ac:dyDescent="0.2">
      <c r="A118" t="s">
        <v>102</v>
      </c>
      <c r="B118" s="79" t="s">
        <v>97</v>
      </c>
      <c r="E118">
        <v>250</v>
      </c>
      <c r="F118" t="s">
        <v>77</v>
      </c>
      <c r="G118" t="s">
        <v>57</v>
      </c>
      <c r="L118" t="s">
        <v>78</v>
      </c>
      <c r="M118" t="s">
        <v>79</v>
      </c>
      <c r="N118" t="s">
        <v>48</v>
      </c>
      <c r="O118">
        <v>3.1399999999999997E-2</v>
      </c>
    </row>
    <row r="119" spans="1:15" x14ac:dyDescent="0.2">
      <c r="A119" t="s">
        <v>117</v>
      </c>
      <c r="B119" s="79">
        <v>3</v>
      </c>
      <c r="E119">
        <v>102</v>
      </c>
      <c r="F119" t="s">
        <v>77</v>
      </c>
      <c r="G119" t="s">
        <v>57</v>
      </c>
      <c r="L119" t="s">
        <v>78</v>
      </c>
      <c r="M119" t="s">
        <v>79</v>
      </c>
      <c r="N119" t="s">
        <v>48</v>
      </c>
      <c r="O119">
        <v>5.6899999999999999E-2</v>
      </c>
    </row>
    <row r="120" spans="1:15" x14ac:dyDescent="0.2">
      <c r="A120" t="s">
        <v>147</v>
      </c>
      <c r="B120" s="79">
        <v>7</v>
      </c>
      <c r="E120">
        <v>4</v>
      </c>
      <c r="F120" t="s">
        <v>77</v>
      </c>
      <c r="G120" t="s">
        <v>57</v>
      </c>
      <c r="L120" t="s">
        <v>78</v>
      </c>
      <c r="M120" t="s">
        <v>79</v>
      </c>
      <c r="N120" t="s">
        <v>48</v>
      </c>
      <c r="O120">
        <v>5.6899999999999999E-2</v>
      </c>
    </row>
    <row r="121" spans="1:15" x14ac:dyDescent="0.2">
      <c r="A121" t="s">
        <v>117</v>
      </c>
      <c r="B121" s="79" t="s">
        <v>58</v>
      </c>
      <c r="E121">
        <v>294</v>
      </c>
      <c r="F121" t="s">
        <v>77</v>
      </c>
      <c r="G121" t="s">
        <v>113</v>
      </c>
      <c r="L121" t="s">
        <v>78</v>
      </c>
      <c r="M121" t="s">
        <v>79</v>
      </c>
      <c r="N121" t="s">
        <v>48</v>
      </c>
      <c r="O121">
        <v>0.128</v>
      </c>
    </row>
    <row r="122" spans="1:15" x14ac:dyDescent="0.2">
      <c r="A122" t="s">
        <v>117</v>
      </c>
      <c r="B122" s="79" t="s">
        <v>63</v>
      </c>
      <c r="E122">
        <v>216</v>
      </c>
      <c r="F122" t="s">
        <v>77</v>
      </c>
      <c r="G122" t="s">
        <v>113</v>
      </c>
      <c r="L122" t="s">
        <v>78</v>
      </c>
      <c r="M122" t="s">
        <v>79</v>
      </c>
      <c r="N122" t="s">
        <v>48</v>
      </c>
      <c r="O122">
        <v>0.128</v>
      </c>
    </row>
    <row r="123" spans="1:15" x14ac:dyDescent="0.2">
      <c r="A123" t="s">
        <v>117</v>
      </c>
      <c r="B123" s="79" t="s">
        <v>95</v>
      </c>
      <c r="E123">
        <v>306</v>
      </c>
      <c r="F123" t="s">
        <v>77</v>
      </c>
      <c r="G123" t="s">
        <v>113</v>
      </c>
      <c r="L123" t="s">
        <v>78</v>
      </c>
      <c r="M123" t="s">
        <v>79</v>
      </c>
      <c r="N123" t="s">
        <v>48</v>
      </c>
      <c r="O123">
        <v>0.128</v>
      </c>
    </row>
    <row r="124" spans="1:15" x14ac:dyDescent="0.2">
      <c r="A124" t="s">
        <v>101</v>
      </c>
      <c r="B124" s="79">
        <v>11</v>
      </c>
      <c r="E124">
        <v>60</v>
      </c>
      <c r="F124" t="s">
        <v>77</v>
      </c>
      <c r="G124" t="s">
        <v>75</v>
      </c>
      <c r="L124" t="s">
        <v>78</v>
      </c>
      <c r="M124" t="s">
        <v>79</v>
      </c>
      <c r="N124" t="s">
        <v>48</v>
      </c>
      <c r="O124">
        <v>0.2</v>
      </c>
    </row>
    <row r="125" spans="1:15" x14ac:dyDescent="0.2">
      <c r="A125" t="s">
        <v>137</v>
      </c>
      <c r="B125" s="79">
        <v>1</v>
      </c>
      <c r="E125">
        <v>13</v>
      </c>
      <c r="F125" t="s">
        <v>119</v>
      </c>
      <c r="G125" t="s">
        <v>120</v>
      </c>
      <c r="L125" t="s">
        <v>121</v>
      </c>
      <c r="M125" t="s">
        <v>122</v>
      </c>
      <c r="N125" t="s">
        <v>123</v>
      </c>
      <c r="O125">
        <v>6.6</v>
      </c>
    </row>
    <row r="126" spans="1:15" x14ac:dyDescent="0.2">
      <c r="A126" t="s">
        <v>137</v>
      </c>
      <c r="B126" s="79" t="s">
        <v>53</v>
      </c>
      <c r="E126">
        <v>2</v>
      </c>
      <c r="F126" t="s">
        <v>119</v>
      </c>
      <c r="G126" t="s">
        <v>135</v>
      </c>
      <c r="L126" t="s">
        <v>121</v>
      </c>
      <c r="M126" t="s">
        <v>122</v>
      </c>
      <c r="N126" t="s">
        <v>123</v>
      </c>
      <c r="O126">
        <v>7.8</v>
      </c>
    </row>
    <row r="127" spans="1:15" x14ac:dyDescent="0.2">
      <c r="A127" t="s">
        <v>138</v>
      </c>
      <c r="B127" s="79">
        <v>1</v>
      </c>
      <c r="E127">
        <v>0</v>
      </c>
      <c r="F127" t="s">
        <v>119</v>
      </c>
      <c r="G127" t="s">
        <v>150</v>
      </c>
      <c r="L127" t="s">
        <v>151</v>
      </c>
      <c r="M127" t="s">
        <v>122</v>
      </c>
      <c r="N127" t="s">
        <v>123</v>
      </c>
      <c r="O127">
        <v>20.92</v>
      </c>
    </row>
    <row r="128" spans="1:15" x14ac:dyDescent="0.2">
      <c r="A128" t="s">
        <v>138</v>
      </c>
      <c r="B128" s="79" t="s">
        <v>53</v>
      </c>
      <c r="E128">
        <v>17</v>
      </c>
      <c r="F128" t="s">
        <v>119</v>
      </c>
      <c r="G128" t="s">
        <v>154</v>
      </c>
      <c r="L128" t="s">
        <v>151</v>
      </c>
      <c r="M128" t="s">
        <v>122</v>
      </c>
      <c r="N128" t="s">
        <v>123</v>
      </c>
      <c r="O128">
        <v>23.06</v>
      </c>
    </row>
    <row r="129" spans="1:15" x14ac:dyDescent="0.2">
      <c r="A129" t="s">
        <v>138</v>
      </c>
      <c r="B129" s="79" t="s">
        <v>60</v>
      </c>
      <c r="E129">
        <v>12</v>
      </c>
      <c r="F129" t="s">
        <v>119</v>
      </c>
      <c r="G129" t="s">
        <v>156</v>
      </c>
      <c r="L129" t="s">
        <v>151</v>
      </c>
      <c r="M129" t="s">
        <v>122</v>
      </c>
      <c r="N129" t="s">
        <v>123</v>
      </c>
      <c r="O129">
        <v>34.659999999999997</v>
      </c>
    </row>
    <row r="130" spans="1:15" x14ac:dyDescent="0.2">
      <c r="A130" t="s">
        <v>138</v>
      </c>
      <c r="B130" s="79" t="s">
        <v>93</v>
      </c>
      <c r="E130">
        <v>13</v>
      </c>
      <c r="F130" t="s">
        <v>119</v>
      </c>
      <c r="G130" t="s">
        <v>159</v>
      </c>
      <c r="L130" t="s">
        <v>151</v>
      </c>
      <c r="M130" t="s">
        <v>122</v>
      </c>
      <c r="N130" t="s">
        <v>123</v>
      </c>
      <c r="O130">
        <v>36.6</v>
      </c>
    </row>
    <row r="131" spans="1:15" x14ac:dyDescent="0.2">
      <c r="A131" t="s">
        <v>139</v>
      </c>
      <c r="B131" s="79">
        <v>1</v>
      </c>
      <c r="E131">
        <v>6</v>
      </c>
      <c r="F131" t="s">
        <v>161</v>
      </c>
      <c r="G131" t="s">
        <v>66</v>
      </c>
      <c r="L131" t="s">
        <v>162</v>
      </c>
      <c r="M131" t="s">
        <v>163</v>
      </c>
      <c r="O131">
        <v>7.7</v>
      </c>
    </row>
    <row r="132" spans="1:15" x14ac:dyDescent="0.2">
      <c r="A132" t="s">
        <v>139</v>
      </c>
      <c r="B132" s="79" t="s">
        <v>53</v>
      </c>
      <c r="E132">
        <v>1</v>
      </c>
      <c r="F132" t="s">
        <v>161</v>
      </c>
      <c r="G132" t="s">
        <v>68</v>
      </c>
      <c r="L132" t="s">
        <v>162</v>
      </c>
      <c r="M132" t="s">
        <v>163</v>
      </c>
      <c r="O132">
        <v>9</v>
      </c>
    </row>
    <row r="133" spans="1:15" x14ac:dyDescent="0.2">
      <c r="A133" t="s">
        <v>140</v>
      </c>
      <c r="B133" s="79">
        <v>1</v>
      </c>
      <c r="E133">
        <v>0</v>
      </c>
      <c r="F133" t="s">
        <v>161</v>
      </c>
      <c r="G133" t="s">
        <v>55</v>
      </c>
      <c r="L133" t="s">
        <v>216</v>
      </c>
      <c r="M133" t="s">
        <v>163</v>
      </c>
      <c r="O133">
        <v>22.18</v>
      </c>
    </row>
    <row r="134" spans="1:15" x14ac:dyDescent="0.2">
      <c r="A134" t="s">
        <v>140</v>
      </c>
      <c r="B134" s="79" t="s">
        <v>53</v>
      </c>
      <c r="E134">
        <v>11</v>
      </c>
      <c r="F134" t="s">
        <v>161</v>
      </c>
      <c r="G134" t="s">
        <v>61</v>
      </c>
      <c r="L134" t="s">
        <v>216</v>
      </c>
      <c r="M134" t="s">
        <v>163</v>
      </c>
      <c r="O134">
        <v>24.32</v>
      </c>
    </row>
    <row r="135" spans="1:15" x14ac:dyDescent="0.2">
      <c r="A135" t="s">
        <v>140</v>
      </c>
      <c r="B135" s="79" t="s">
        <v>60</v>
      </c>
      <c r="E135">
        <v>7</v>
      </c>
      <c r="F135" t="s">
        <v>161</v>
      </c>
      <c r="G135" t="s">
        <v>69</v>
      </c>
      <c r="L135" t="s">
        <v>216</v>
      </c>
      <c r="M135" t="s">
        <v>163</v>
      </c>
      <c r="O135">
        <v>36.82</v>
      </c>
    </row>
    <row r="136" spans="1:15" x14ac:dyDescent="0.2">
      <c r="A136" t="s">
        <v>140</v>
      </c>
      <c r="B136" s="79" t="s">
        <v>93</v>
      </c>
      <c r="E136">
        <v>7</v>
      </c>
      <c r="F136" t="s">
        <v>161</v>
      </c>
      <c r="G136" t="s">
        <v>116</v>
      </c>
      <c r="L136" t="s">
        <v>216</v>
      </c>
      <c r="M136" t="s">
        <v>163</v>
      </c>
      <c r="O136">
        <v>38.76</v>
      </c>
    </row>
    <row r="137" spans="1:15" x14ac:dyDescent="0.2">
      <c r="A137" t="s">
        <v>143</v>
      </c>
      <c r="B137" s="79">
        <v>6</v>
      </c>
      <c r="E137">
        <v>16</v>
      </c>
      <c r="F137" t="s">
        <v>236</v>
      </c>
      <c r="G137" t="s">
        <v>55</v>
      </c>
      <c r="L137" t="s">
        <v>111</v>
      </c>
      <c r="M137" t="s">
        <v>234</v>
      </c>
      <c r="O137">
        <v>393.6</v>
      </c>
    </row>
    <row r="138" spans="1:15" x14ac:dyDescent="0.2">
      <c r="A138" t="s">
        <v>145</v>
      </c>
      <c r="B138" s="79" t="s">
        <v>232</v>
      </c>
      <c r="E138">
        <v>16</v>
      </c>
      <c r="F138" t="s">
        <v>236</v>
      </c>
      <c r="G138" t="s">
        <v>55</v>
      </c>
      <c r="L138" t="s">
        <v>111</v>
      </c>
      <c r="M138" t="s">
        <v>234</v>
      </c>
      <c r="O138">
        <v>393.6</v>
      </c>
    </row>
    <row r="139" spans="1:15" x14ac:dyDescent="0.2">
      <c r="A139" t="s">
        <v>146</v>
      </c>
      <c r="B139" s="79">
        <v>6</v>
      </c>
      <c r="E139">
        <v>1</v>
      </c>
      <c r="F139" t="s">
        <v>236</v>
      </c>
      <c r="G139" t="s">
        <v>69</v>
      </c>
      <c r="L139" t="s">
        <v>111</v>
      </c>
      <c r="M139" t="s">
        <v>234</v>
      </c>
      <c r="O139">
        <v>50.5</v>
      </c>
    </row>
    <row r="140" spans="1:15" x14ac:dyDescent="0.2">
      <c r="A140" t="s">
        <v>137</v>
      </c>
      <c r="B140" s="79">
        <v>2</v>
      </c>
      <c r="E140">
        <v>504</v>
      </c>
      <c r="F140" t="s">
        <v>124</v>
      </c>
      <c r="G140" t="s">
        <v>99</v>
      </c>
      <c r="H140" t="s">
        <v>125</v>
      </c>
      <c r="I140">
        <v>45</v>
      </c>
      <c r="L140" t="s">
        <v>126</v>
      </c>
      <c r="M140" t="s">
        <v>47</v>
      </c>
      <c r="N140" t="s">
        <v>48</v>
      </c>
      <c r="O140">
        <v>8.77E-2</v>
      </c>
    </row>
    <row r="141" spans="1:15" x14ac:dyDescent="0.2">
      <c r="A141" t="s">
        <v>137</v>
      </c>
      <c r="B141" s="79" t="s">
        <v>56</v>
      </c>
      <c r="E141">
        <v>60</v>
      </c>
      <c r="F141" t="s">
        <v>124</v>
      </c>
      <c r="G141" t="s">
        <v>99</v>
      </c>
      <c r="H141" t="s">
        <v>125</v>
      </c>
      <c r="I141">
        <v>45</v>
      </c>
      <c r="L141" t="s">
        <v>126</v>
      </c>
      <c r="M141" t="s">
        <v>47</v>
      </c>
      <c r="N141" t="s">
        <v>48</v>
      </c>
      <c r="O141">
        <v>8.77E-2</v>
      </c>
    </row>
    <row r="142" spans="1:15" x14ac:dyDescent="0.2">
      <c r="A142" t="s">
        <v>139</v>
      </c>
      <c r="B142" s="79">
        <v>2</v>
      </c>
      <c r="E142">
        <v>216</v>
      </c>
      <c r="F142" t="s">
        <v>124</v>
      </c>
      <c r="G142" t="s">
        <v>99</v>
      </c>
      <c r="H142" t="s">
        <v>125</v>
      </c>
      <c r="I142">
        <v>45</v>
      </c>
      <c r="L142" t="s">
        <v>126</v>
      </c>
      <c r="M142" t="s">
        <v>47</v>
      </c>
      <c r="N142" t="s">
        <v>48</v>
      </c>
      <c r="O142">
        <v>8.77E-2</v>
      </c>
    </row>
    <row r="143" spans="1:15" x14ac:dyDescent="0.2">
      <c r="A143" t="s">
        <v>139</v>
      </c>
      <c r="B143" s="79" t="s">
        <v>56</v>
      </c>
      <c r="E143">
        <v>4</v>
      </c>
      <c r="F143" t="s">
        <v>124</v>
      </c>
      <c r="G143" t="s">
        <v>99</v>
      </c>
      <c r="H143" t="s">
        <v>125</v>
      </c>
      <c r="I143">
        <v>45</v>
      </c>
      <c r="L143" t="s">
        <v>126</v>
      </c>
      <c r="M143" t="s">
        <v>47</v>
      </c>
      <c r="N143" t="s">
        <v>48</v>
      </c>
      <c r="O143">
        <v>8.77E-2</v>
      </c>
    </row>
    <row r="144" spans="1:15" x14ac:dyDescent="0.2">
      <c r="A144" t="s">
        <v>138</v>
      </c>
      <c r="B144" s="79">
        <v>2</v>
      </c>
      <c r="E144">
        <v>0</v>
      </c>
      <c r="F144" t="s">
        <v>124</v>
      </c>
      <c r="G144" t="s">
        <v>57</v>
      </c>
      <c r="H144" t="s">
        <v>125</v>
      </c>
      <c r="I144">
        <v>55</v>
      </c>
      <c r="L144" t="s">
        <v>126</v>
      </c>
      <c r="M144" t="s">
        <v>47</v>
      </c>
      <c r="N144" t="s">
        <v>48</v>
      </c>
      <c r="O144">
        <v>0.20599999999999999</v>
      </c>
    </row>
    <row r="145" spans="1:15" x14ac:dyDescent="0.2">
      <c r="A145" t="s">
        <v>138</v>
      </c>
      <c r="B145" s="79" t="s">
        <v>56</v>
      </c>
      <c r="E145">
        <v>652</v>
      </c>
      <c r="F145" t="s">
        <v>124</v>
      </c>
      <c r="G145" t="s">
        <v>57</v>
      </c>
      <c r="H145" t="s">
        <v>125</v>
      </c>
      <c r="I145">
        <v>55</v>
      </c>
      <c r="L145" t="s">
        <v>126</v>
      </c>
      <c r="M145" t="s">
        <v>47</v>
      </c>
      <c r="N145" t="s">
        <v>48</v>
      </c>
      <c r="O145">
        <v>0.20599999999999999</v>
      </c>
    </row>
    <row r="146" spans="1:15" x14ac:dyDescent="0.2">
      <c r="A146" t="s">
        <v>140</v>
      </c>
      <c r="B146" s="79">
        <v>2</v>
      </c>
      <c r="E146">
        <v>0</v>
      </c>
      <c r="F146" t="s">
        <v>124</v>
      </c>
      <c r="G146" t="s">
        <v>57</v>
      </c>
      <c r="H146" t="s">
        <v>125</v>
      </c>
      <c r="I146">
        <v>55</v>
      </c>
      <c r="L146" t="s">
        <v>126</v>
      </c>
      <c r="M146" t="s">
        <v>47</v>
      </c>
      <c r="N146" t="s">
        <v>48</v>
      </c>
      <c r="O146">
        <v>0.20599999999999999</v>
      </c>
    </row>
    <row r="147" spans="1:15" x14ac:dyDescent="0.2">
      <c r="A147" t="s">
        <v>140</v>
      </c>
      <c r="B147" s="79" t="s">
        <v>56</v>
      </c>
      <c r="E147">
        <v>428</v>
      </c>
      <c r="F147" t="s">
        <v>124</v>
      </c>
      <c r="G147" t="s">
        <v>57</v>
      </c>
      <c r="H147" t="s">
        <v>125</v>
      </c>
      <c r="I147">
        <v>55</v>
      </c>
      <c r="L147" t="s">
        <v>126</v>
      </c>
      <c r="M147" t="s">
        <v>47</v>
      </c>
      <c r="N147" t="s">
        <v>48</v>
      </c>
      <c r="O147">
        <v>0.20599999999999999</v>
      </c>
    </row>
    <row r="148" spans="1:15" x14ac:dyDescent="0.2">
      <c r="A148" t="s">
        <v>138</v>
      </c>
      <c r="B148" s="79" t="s">
        <v>62</v>
      </c>
      <c r="E148">
        <v>460</v>
      </c>
      <c r="F148" t="s">
        <v>124</v>
      </c>
      <c r="G148" t="s">
        <v>113</v>
      </c>
      <c r="H148" t="s">
        <v>125</v>
      </c>
      <c r="I148">
        <v>65</v>
      </c>
      <c r="L148" t="s">
        <v>126</v>
      </c>
      <c r="M148" t="s">
        <v>47</v>
      </c>
      <c r="N148" t="s">
        <v>48</v>
      </c>
      <c r="O148">
        <v>0.34799999999999998</v>
      </c>
    </row>
    <row r="149" spans="1:15" x14ac:dyDescent="0.2">
      <c r="A149" t="s">
        <v>138</v>
      </c>
      <c r="B149" s="79" t="s">
        <v>94</v>
      </c>
      <c r="E149">
        <v>492</v>
      </c>
      <c r="F149" t="s">
        <v>124</v>
      </c>
      <c r="G149" t="s">
        <v>113</v>
      </c>
      <c r="H149" t="s">
        <v>125</v>
      </c>
      <c r="I149">
        <v>65</v>
      </c>
      <c r="L149" t="s">
        <v>126</v>
      </c>
      <c r="M149" t="s">
        <v>47</v>
      </c>
      <c r="N149" t="s">
        <v>48</v>
      </c>
      <c r="O149">
        <v>0.34799999999999998</v>
      </c>
    </row>
    <row r="150" spans="1:15" x14ac:dyDescent="0.2">
      <c r="A150" t="s">
        <v>140</v>
      </c>
      <c r="B150" s="79" t="s">
        <v>62</v>
      </c>
      <c r="E150">
        <v>276</v>
      </c>
      <c r="F150" t="s">
        <v>124</v>
      </c>
      <c r="G150" t="s">
        <v>113</v>
      </c>
      <c r="H150" t="s">
        <v>125</v>
      </c>
      <c r="I150">
        <v>65</v>
      </c>
      <c r="L150" t="s">
        <v>126</v>
      </c>
      <c r="M150" t="s">
        <v>47</v>
      </c>
      <c r="N150" t="s">
        <v>48</v>
      </c>
      <c r="O150">
        <v>0.34799999999999998</v>
      </c>
    </row>
    <row r="151" spans="1:15" x14ac:dyDescent="0.2">
      <c r="A151" t="s">
        <v>140</v>
      </c>
      <c r="B151" s="79" t="s">
        <v>94</v>
      </c>
      <c r="E151">
        <v>276</v>
      </c>
      <c r="F151" t="s">
        <v>124</v>
      </c>
      <c r="G151" t="s">
        <v>113</v>
      </c>
      <c r="H151" t="s">
        <v>125</v>
      </c>
      <c r="I151">
        <v>65</v>
      </c>
      <c r="L151" t="s">
        <v>126</v>
      </c>
      <c r="M151" t="s">
        <v>47</v>
      </c>
      <c r="N151" t="s">
        <v>48</v>
      </c>
      <c r="O151">
        <v>0.34799999999999998</v>
      </c>
    </row>
    <row r="152" spans="1:15" x14ac:dyDescent="0.2">
      <c r="A152" t="s">
        <v>142</v>
      </c>
      <c r="B152" s="79">
        <v>2</v>
      </c>
      <c r="E152">
        <v>16</v>
      </c>
      <c r="F152" t="s">
        <v>124</v>
      </c>
      <c r="G152" t="s">
        <v>75</v>
      </c>
      <c r="H152" t="s">
        <v>125</v>
      </c>
      <c r="I152">
        <v>200</v>
      </c>
      <c r="L152" t="s">
        <v>229</v>
      </c>
      <c r="M152">
        <v>8</v>
      </c>
      <c r="O152">
        <v>20.96</v>
      </c>
    </row>
    <row r="153" spans="1:15" x14ac:dyDescent="0.2">
      <c r="A153" t="s">
        <v>148</v>
      </c>
      <c r="B153" s="79">
        <v>2</v>
      </c>
      <c r="E153">
        <v>10</v>
      </c>
      <c r="F153" t="s">
        <v>124</v>
      </c>
      <c r="G153" t="s">
        <v>75</v>
      </c>
      <c r="H153" t="s">
        <v>125</v>
      </c>
      <c r="I153">
        <v>200</v>
      </c>
      <c r="L153" t="s">
        <v>229</v>
      </c>
      <c r="M153">
        <v>8</v>
      </c>
      <c r="O153">
        <v>1.31</v>
      </c>
    </row>
    <row r="154" spans="1:15" x14ac:dyDescent="0.2">
      <c r="A154" t="s">
        <v>101</v>
      </c>
      <c r="B154" s="79">
        <v>4</v>
      </c>
      <c r="E154">
        <v>3</v>
      </c>
      <c r="F154" t="s">
        <v>65</v>
      </c>
      <c r="G154" t="s">
        <v>66</v>
      </c>
      <c r="N154" t="s">
        <v>67</v>
      </c>
    </row>
    <row r="155" spans="1:15" x14ac:dyDescent="0.2">
      <c r="A155" t="s">
        <v>101</v>
      </c>
      <c r="B155" s="79">
        <v>5</v>
      </c>
      <c r="E155">
        <v>1</v>
      </c>
      <c r="F155" t="s">
        <v>65</v>
      </c>
      <c r="G155" t="s">
        <v>68</v>
      </c>
      <c r="N155" t="s">
        <v>67</v>
      </c>
    </row>
    <row r="156" spans="1:15" x14ac:dyDescent="0.2">
      <c r="A156" t="s">
        <v>101</v>
      </c>
      <c r="B156" s="79">
        <v>6</v>
      </c>
      <c r="E156">
        <v>1</v>
      </c>
      <c r="F156" t="s">
        <v>65</v>
      </c>
      <c r="G156" t="s">
        <v>61</v>
      </c>
      <c r="N156" t="s">
        <v>67</v>
      </c>
    </row>
    <row r="157" spans="1:15" x14ac:dyDescent="0.2">
      <c r="A157" t="s">
        <v>101</v>
      </c>
      <c r="B157" s="79">
        <v>7</v>
      </c>
      <c r="E157">
        <v>4</v>
      </c>
      <c r="F157" t="s">
        <v>65</v>
      </c>
      <c r="G157" t="s">
        <v>69</v>
      </c>
      <c r="N157" t="s">
        <v>67</v>
      </c>
    </row>
    <row r="158" spans="1:15" x14ac:dyDescent="0.2">
      <c r="A158" t="s">
        <v>102</v>
      </c>
      <c r="B158" s="79" t="s">
        <v>93</v>
      </c>
      <c r="E158">
        <v>30</v>
      </c>
      <c r="F158" t="s">
        <v>39</v>
      </c>
      <c r="G158" t="s">
        <v>66</v>
      </c>
      <c r="L158" t="s">
        <v>41</v>
      </c>
      <c r="M158" t="s">
        <v>42</v>
      </c>
      <c r="N158" t="s">
        <v>43</v>
      </c>
      <c r="O158">
        <v>0.75</v>
      </c>
    </row>
    <row r="159" spans="1:15" x14ac:dyDescent="0.2">
      <c r="A159" t="s">
        <v>108</v>
      </c>
      <c r="B159" s="79">
        <v>1</v>
      </c>
      <c r="E159">
        <v>141</v>
      </c>
      <c r="F159" t="s">
        <v>39</v>
      </c>
      <c r="G159" t="s">
        <v>66</v>
      </c>
      <c r="L159" t="s">
        <v>73</v>
      </c>
      <c r="M159" t="s">
        <v>42</v>
      </c>
      <c r="N159" t="s">
        <v>43</v>
      </c>
      <c r="O159">
        <v>0.85</v>
      </c>
    </row>
    <row r="160" spans="1:15" x14ac:dyDescent="0.2">
      <c r="A160" t="s">
        <v>117</v>
      </c>
      <c r="B160" s="79">
        <v>1</v>
      </c>
      <c r="E160">
        <v>51</v>
      </c>
      <c r="F160" t="s">
        <v>39</v>
      </c>
      <c r="G160" t="s">
        <v>68</v>
      </c>
      <c r="L160" t="s">
        <v>110</v>
      </c>
      <c r="M160" t="s">
        <v>42</v>
      </c>
      <c r="N160" t="s">
        <v>43</v>
      </c>
      <c r="O160">
        <v>1.85</v>
      </c>
    </row>
    <row r="161" spans="1:15" x14ac:dyDescent="0.2">
      <c r="A161" t="s">
        <v>102</v>
      </c>
      <c r="B161" s="79" t="s">
        <v>53</v>
      </c>
      <c r="E161">
        <v>89</v>
      </c>
      <c r="F161" t="s">
        <v>39</v>
      </c>
      <c r="G161" t="s">
        <v>55</v>
      </c>
      <c r="L161" t="s">
        <v>41</v>
      </c>
      <c r="M161" t="s">
        <v>42</v>
      </c>
      <c r="N161" t="s">
        <v>43</v>
      </c>
      <c r="O161">
        <v>1.86</v>
      </c>
    </row>
    <row r="162" spans="1:15" x14ac:dyDescent="0.2">
      <c r="A162" t="s">
        <v>101</v>
      </c>
      <c r="B162" s="79" t="s">
        <v>60</v>
      </c>
      <c r="D162">
        <v>5</v>
      </c>
      <c r="E162">
        <v>5</v>
      </c>
      <c r="F162" t="s">
        <v>39</v>
      </c>
      <c r="G162" t="s">
        <v>61</v>
      </c>
      <c r="L162" t="s">
        <v>41</v>
      </c>
      <c r="M162" t="s">
        <v>42</v>
      </c>
      <c r="N162" t="s">
        <v>43</v>
      </c>
      <c r="O162">
        <v>2.25</v>
      </c>
    </row>
    <row r="163" spans="1:15" x14ac:dyDescent="0.2">
      <c r="A163" t="s">
        <v>102</v>
      </c>
      <c r="B163" s="79" t="s">
        <v>60</v>
      </c>
      <c r="E163">
        <v>55</v>
      </c>
      <c r="F163" t="s">
        <v>39</v>
      </c>
      <c r="G163" t="s">
        <v>61</v>
      </c>
      <c r="L163" t="s">
        <v>41</v>
      </c>
      <c r="M163" t="s">
        <v>42</v>
      </c>
      <c r="N163" t="s">
        <v>43</v>
      </c>
      <c r="O163">
        <v>2.25</v>
      </c>
    </row>
    <row r="164" spans="1:15" x14ac:dyDescent="0.2">
      <c r="A164" t="s">
        <v>117</v>
      </c>
      <c r="B164" s="79" t="s">
        <v>53</v>
      </c>
      <c r="E164">
        <v>147</v>
      </c>
      <c r="F164" t="s">
        <v>39</v>
      </c>
      <c r="G164" t="s">
        <v>61</v>
      </c>
      <c r="L164" t="s">
        <v>110</v>
      </c>
      <c r="M164" t="s">
        <v>42</v>
      </c>
      <c r="N164" t="s">
        <v>43</v>
      </c>
      <c r="O164">
        <v>3.45</v>
      </c>
    </row>
    <row r="165" spans="1:15" x14ac:dyDescent="0.2">
      <c r="A165" t="s">
        <v>102</v>
      </c>
      <c r="B165" s="79" t="s">
        <v>93</v>
      </c>
      <c r="E165">
        <v>125</v>
      </c>
      <c r="F165" t="s">
        <v>39</v>
      </c>
      <c r="G165" t="s">
        <v>69</v>
      </c>
      <c r="L165" t="s">
        <v>41</v>
      </c>
      <c r="M165" t="s">
        <v>42</v>
      </c>
      <c r="N165" t="s">
        <v>43</v>
      </c>
      <c r="O165">
        <v>2.64</v>
      </c>
    </row>
    <row r="166" spans="1:15" x14ac:dyDescent="0.2">
      <c r="A166" t="s">
        <v>117</v>
      </c>
      <c r="B166" s="79" t="s">
        <v>60</v>
      </c>
      <c r="E166">
        <v>108</v>
      </c>
      <c r="F166" t="s">
        <v>39</v>
      </c>
      <c r="G166" t="s">
        <v>69</v>
      </c>
      <c r="L166" t="s">
        <v>110</v>
      </c>
      <c r="M166" t="s">
        <v>42</v>
      </c>
      <c r="N166" t="s">
        <v>43</v>
      </c>
      <c r="O166">
        <v>3.8</v>
      </c>
    </row>
    <row r="167" spans="1:15" x14ac:dyDescent="0.2">
      <c r="A167" t="s">
        <v>117</v>
      </c>
      <c r="B167" s="79" t="s">
        <v>93</v>
      </c>
      <c r="E167">
        <v>153</v>
      </c>
      <c r="F167" t="s">
        <v>39</v>
      </c>
      <c r="G167" t="s">
        <v>116</v>
      </c>
      <c r="L167" t="s">
        <v>110</v>
      </c>
      <c r="M167" t="s">
        <v>42</v>
      </c>
      <c r="N167" t="s">
        <v>43</v>
      </c>
      <c r="O167">
        <v>4.2</v>
      </c>
    </row>
    <row r="168" spans="1:15" x14ac:dyDescent="0.2">
      <c r="A168" t="s">
        <v>101</v>
      </c>
      <c r="B168" s="79" t="s">
        <v>71</v>
      </c>
      <c r="E168">
        <v>30</v>
      </c>
      <c r="F168" t="s">
        <v>39</v>
      </c>
      <c r="G168" t="s">
        <v>72</v>
      </c>
      <c r="L168" t="s">
        <v>73</v>
      </c>
      <c r="M168" t="s">
        <v>42</v>
      </c>
      <c r="N168" t="s">
        <v>43</v>
      </c>
      <c r="O168">
        <v>7.8</v>
      </c>
    </row>
    <row r="169" spans="1:15" x14ac:dyDescent="0.2">
      <c r="A169" t="s">
        <v>101</v>
      </c>
      <c r="B169" s="79">
        <v>1</v>
      </c>
      <c r="D169">
        <v>2</v>
      </c>
      <c r="E169">
        <v>2</v>
      </c>
      <c r="F169" t="s">
        <v>39</v>
      </c>
      <c r="G169" t="s">
        <v>40</v>
      </c>
      <c r="L169" t="s">
        <v>41</v>
      </c>
      <c r="M169" t="s">
        <v>42</v>
      </c>
      <c r="N169" t="s">
        <v>43</v>
      </c>
      <c r="O169">
        <v>0.28000000000000003</v>
      </c>
    </row>
    <row r="170" spans="1:15" x14ac:dyDescent="0.2">
      <c r="A170" t="s">
        <v>102</v>
      </c>
      <c r="B170" s="79">
        <v>1</v>
      </c>
      <c r="E170">
        <v>20</v>
      </c>
      <c r="F170" t="s">
        <v>39</v>
      </c>
      <c r="G170" t="s">
        <v>40</v>
      </c>
      <c r="L170" t="s">
        <v>41</v>
      </c>
      <c r="M170" t="s">
        <v>42</v>
      </c>
      <c r="N170" t="s">
        <v>43</v>
      </c>
      <c r="O170">
        <v>0.28000000000000003</v>
      </c>
    </row>
    <row r="171" spans="1:15" x14ac:dyDescent="0.2">
      <c r="A171" t="s">
        <v>101</v>
      </c>
      <c r="B171" s="79" t="s">
        <v>53</v>
      </c>
      <c r="D171">
        <v>3</v>
      </c>
      <c r="E171">
        <v>3</v>
      </c>
      <c r="F171" t="s">
        <v>54</v>
      </c>
      <c r="G171" t="s">
        <v>55</v>
      </c>
      <c r="L171" t="s">
        <v>41</v>
      </c>
      <c r="M171" t="s">
        <v>42</v>
      </c>
      <c r="N171" t="s">
        <v>43</v>
      </c>
      <c r="O171">
        <v>1.86</v>
      </c>
    </row>
    <row r="172" spans="1:15" x14ac:dyDescent="0.2">
      <c r="A172" t="s">
        <v>144</v>
      </c>
      <c r="B172" s="79" t="s">
        <v>232</v>
      </c>
      <c r="E172">
        <v>16</v>
      </c>
      <c r="F172" t="s">
        <v>240</v>
      </c>
      <c r="L172" t="s">
        <v>41</v>
      </c>
      <c r="M172" t="s">
        <v>42</v>
      </c>
      <c r="N172" t="s">
        <v>43</v>
      </c>
      <c r="O172">
        <v>29.76</v>
      </c>
    </row>
    <row r="173" spans="1:15" x14ac:dyDescent="0.2">
      <c r="A173" t="s">
        <v>147</v>
      </c>
      <c r="B173" s="79" t="s">
        <v>232</v>
      </c>
      <c r="E173">
        <v>2</v>
      </c>
      <c r="F173" t="s">
        <v>243</v>
      </c>
      <c r="L173" t="s">
        <v>41</v>
      </c>
      <c r="M173" t="s">
        <v>42</v>
      </c>
      <c r="N173" t="s">
        <v>43</v>
      </c>
      <c r="O173">
        <v>2.64</v>
      </c>
    </row>
    <row r="174" spans="1:15" x14ac:dyDescent="0.2">
      <c r="A174" t="s">
        <v>145</v>
      </c>
      <c r="B174" s="79">
        <v>2</v>
      </c>
      <c r="C174" t="s">
        <v>233</v>
      </c>
      <c r="E174">
        <v>16</v>
      </c>
      <c r="F174" t="s">
        <v>11</v>
      </c>
      <c r="G174">
        <v>180</v>
      </c>
      <c r="H174" t="s">
        <v>31</v>
      </c>
      <c r="I174">
        <v>210</v>
      </c>
      <c r="M174" t="s">
        <v>234</v>
      </c>
      <c r="O174">
        <v>73.92</v>
      </c>
    </row>
    <row r="175" spans="1:15" x14ac:dyDescent="0.2">
      <c r="A175" t="s">
        <v>144</v>
      </c>
      <c r="B175" s="79">
        <v>3</v>
      </c>
      <c r="C175" t="s">
        <v>233</v>
      </c>
      <c r="E175">
        <v>16</v>
      </c>
      <c r="F175" t="s">
        <v>11</v>
      </c>
      <c r="G175">
        <v>180</v>
      </c>
      <c r="H175" t="s">
        <v>31</v>
      </c>
      <c r="I175">
        <v>600</v>
      </c>
      <c r="M175" t="s">
        <v>234</v>
      </c>
      <c r="O175">
        <v>211.2</v>
      </c>
    </row>
    <row r="176" spans="1:15" x14ac:dyDescent="0.2">
      <c r="A176" t="s">
        <v>143</v>
      </c>
      <c r="B176" s="79">
        <v>3</v>
      </c>
      <c r="C176" t="s">
        <v>233</v>
      </c>
      <c r="E176">
        <v>16</v>
      </c>
      <c r="F176" t="s">
        <v>11</v>
      </c>
      <c r="G176">
        <v>180</v>
      </c>
      <c r="H176" t="s">
        <v>31</v>
      </c>
      <c r="I176">
        <v>1300</v>
      </c>
      <c r="M176" t="s">
        <v>234</v>
      </c>
      <c r="O176">
        <v>457.6</v>
      </c>
    </row>
    <row r="177" spans="1:15" x14ac:dyDescent="0.2">
      <c r="A177" t="s">
        <v>146</v>
      </c>
      <c r="B177" s="79">
        <v>3</v>
      </c>
      <c r="C177" t="s">
        <v>233</v>
      </c>
      <c r="E177">
        <v>1</v>
      </c>
      <c r="F177" t="s">
        <v>11</v>
      </c>
      <c r="G177">
        <v>180</v>
      </c>
      <c r="H177" t="s">
        <v>31</v>
      </c>
      <c r="I177">
        <v>2200</v>
      </c>
      <c r="M177" t="s">
        <v>234</v>
      </c>
      <c r="O177">
        <v>48.4</v>
      </c>
    </row>
    <row r="178" spans="1:15" x14ac:dyDescent="0.2">
      <c r="A178" t="s">
        <v>147</v>
      </c>
      <c r="B178" s="79">
        <v>2</v>
      </c>
      <c r="C178" t="s">
        <v>233</v>
      </c>
      <c r="E178">
        <v>2</v>
      </c>
      <c r="F178" t="s">
        <v>11</v>
      </c>
      <c r="G178">
        <v>180</v>
      </c>
      <c r="H178" t="s">
        <v>31</v>
      </c>
      <c r="I178">
        <v>2500</v>
      </c>
      <c r="M178" t="s">
        <v>234</v>
      </c>
      <c r="O178">
        <v>55</v>
      </c>
    </row>
    <row r="179" spans="1:15" x14ac:dyDescent="0.2">
      <c r="A179" t="s">
        <v>101</v>
      </c>
      <c r="B179" s="79" t="s">
        <v>31</v>
      </c>
      <c r="N179" t="s">
        <v>38</v>
      </c>
    </row>
    <row r="180" spans="1:15" x14ac:dyDescent="0.2">
      <c r="A180" t="s">
        <v>101</v>
      </c>
      <c r="B180" s="79" t="s">
        <v>31</v>
      </c>
      <c r="N180" t="s">
        <v>52</v>
      </c>
    </row>
    <row r="181" spans="1:15" x14ac:dyDescent="0.2">
      <c r="A181" t="s">
        <v>101</v>
      </c>
      <c r="B181" s="79" t="s">
        <v>31</v>
      </c>
      <c r="N181" t="s">
        <v>59</v>
      </c>
    </row>
    <row r="182" spans="1:15" x14ac:dyDescent="0.2">
      <c r="A182" t="s">
        <v>101</v>
      </c>
      <c r="B182" s="79" t="s">
        <v>31</v>
      </c>
      <c r="N182" t="s">
        <v>64</v>
      </c>
    </row>
    <row r="183" spans="1:15" x14ac:dyDescent="0.2">
      <c r="A183" t="s">
        <v>101</v>
      </c>
      <c r="B183" s="79" t="s">
        <v>31</v>
      </c>
      <c r="N183" t="s">
        <v>70</v>
      </c>
    </row>
    <row r="184" spans="1:15" x14ac:dyDescent="0.2">
      <c r="A184" t="s">
        <v>102</v>
      </c>
      <c r="B184" s="79" t="s">
        <v>31</v>
      </c>
      <c r="N184" t="s">
        <v>80</v>
      </c>
    </row>
    <row r="185" spans="1:15" x14ac:dyDescent="0.2">
      <c r="A185" t="s">
        <v>102</v>
      </c>
      <c r="B185" s="79" t="s">
        <v>31</v>
      </c>
      <c r="N185" t="s">
        <v>84</v>
      </c>
    </row>
    <row r="186" spans="1:15" x14ac:dyDescent="0.2">
      <c r="A186" t="s">
        <v>102</v>
      </c>
      <c r="B186" s="79" t="s">
        <v>31</v>
      </c>
      <c r="N186" t="s">
        <v>88</v>
      </c>
    </row>
    <row r="189" spans="1:15" x14ac:dyDescent="0.2">
      <c r="A189" t="s">
        <v>102</v>
      </c>
      <c r="B189" s="79" t="s">
        <v>31</v>
      </c>
      <c r="N189" t="s">
        <v>92</v>
      </c>
    </row>
    <row r="191" spans="1:15" x14ac:dyDescent="0.2">
      <c r="A191" t="s">
        <v>102</v>
      </c>
      <c r="B191" s="79" t="s">
        <v>31</v>
      </c>
      <c r="N191" t="s">
        <v>98</v>
      </c>
    </row>
    <row r="192" spans="1:15" x14ac:dyDescent="0.2">
      <c r="A192" t="s">
        <v>108</v>
      </c>
      <c r="B192" s="79" t="s">
        <v>31</v>
      </c>
      <c r="N192" t="s">
        <v>103</v>
      </c>
    </row>
    <row r="193" spans="1:14" x14ac:dyDescent="0.2">
      <c r="A193" t="s">
        <v>117</v>
      </c>
      <c r="B193" s="79" t="s">
        <v>31</v>
      </c>
      <c r="N193" t="s">
        <v>109</v>
      </c>
    </row>
    <row r="194" spans="1:14" x14ac:dyDescent="0.2">
      <c r="A194" t="s">
        <v>117</v>
      </c>
      <c r="B194" s="79" t="s">
        <v>31</v>
      </c>
      <c r="N194" t="s">
        <v>112</v>
      </c>
    </row>
    <row r="195" spans="1:14" x14ac:dyDescent="0.2">
      <c r="A195" t="s">
        <v>117</v>
      </c>
      <c r="B195" s="79" t="s">
        <v>31</v>
      </c>
      <c r="N195" t="s">
        <v>114</v>
      </c>
    </row>
    <row r="196" spans="1:14" x14ac:dyDescent="0.2">
      <c r="A196" t="s">
        <v>117</v>
      </c>
      <c r="B196" s="79" t="s">
        <v>31</v>
      </c>
      <c r="N196" t="s">
        <v>115</v>
      </c>
    </row>
    <row r="197" spans="1:14" x14ac:dyDescent="0.2">
      <c r="A197" t="s">
        <v>137</v>
      </c>
      <c r="B197" s="79" t="s">
        <v>31</v>
      </c>
      <c r="N197" t="s">
        <v>118</v>
      </c>
    </row>
    <row r="198" spans="1:14" x14ac:dyDescent="0.2">
      <c r="A198" t="s">
        <v>137</v>
      </c>
      <c r="B198" s="79" t="s">
        <v>31</v>
      </c>
      <c r="N198" t="s">
        <v>134</v>
      </c>
    </row>
    <row r="199" spans="1:14" x14ac:dyDescent="0.2">
      <c r="A199" t="s">
        <v>138</v>
      </c>
      <c r="B199" s="79" t="s">
        <v>31</v>
      </c>
      <c r="N199" t="s">
        <v>149</v>
      </c>
    </row>
    <row r="200" spans="1:14" x14ac:dyDescent="0.2">
      <c r="A200" t="s">
        <v>138</v>
      </c>
      <c r="B200" s="79" t="s">
        <v>31</v>
      </c>
      <c r="N200" t="s">
        <v>153</v>
      </c>
    </row>
    <row r="201" spans="1:14" x14ac:dyDescent="0.2">
      <c r="A201" t="s">
        <v>138</v>
      </c>
      <c r="B201" s="79" t="s">
        <v>31</v>
      </c>
      <c r="N201" t="s">
        <v>155</v>
      </c>
    </row>
    <row r="202" spans="1:14" x14ac:dyDescent="0.2">
      <c r="A202" t="s">
        <v>138</v>
      </c>
      <c r="B202" s="79" t="s">
        <v>31</v>
      </c>
      <c r="N202" t="s">
        <v>158</v>
      </c>
    </row>
    <row r="203" spans="1:14" x14ac:dyDescent="0.2">
      <c r="A203" t="s">
        <v>139</v>
      </c>
      <c r="B203" s="79" t="s">
        <v>31</v>
      </c>
      <c r="N203" t="s">
        <v>160</v>
      </c>
    </row>
    <row r="204" spans="1:14" x14ac:dyDescent="0.2">
      <c r="A204" t="s">
        <v>139</v>
      </c>
      <c r="B204" s="79" t="s">
        <v>31</v>
      </c>
      <c r="N204" t="s">
        <v>168</v>
      </c>
    </row>
    <row r="205" spans="1:14" x14ac:dyDescent="0.2">
      <c r="A205" t="s">
        <v>140</v>
      </c>
      <c r="B205" s="79" t="s">
        <v>31</v>
      </c>
      <c r="N205" t="s">
        <v>149</v>
      </c>
    </row>
    <row r="206" spans="1:14" x14ac:dyDescent="0.2">
      <c r="A206" t="s">
        <v>140</v>
      </c>
      <c r="B206" s="79" t="s">
        <v>31</v>
      </c>
      <c r="N206" t="s">
        <v>218</v>
      </c>
    </row>
    <row r="207" spans="1:14" x14ac:dyDescent="0.2">
      <c r="A207" t="s">
        <v>140</v>
      </c>
      <c r="B207" s="79" t="s">
        <v>31</v>
      </c>
      <c r="N207" t="s">
        <v>219</v>
      </c>
    </row>
    <row r="208" spans="1:14" x14ac:dyDescent="0.2">
      <c r="A208" t="s">
        <v>140</v>
      </c>
      <c r="B208" s="79" t="s">
        <v>31</v>
      </c>
      <c r="N208" t="s">
        <v>222</v>
      </c>
    </row>
    <row r="213" spans="1:14" x14ac:dyDescent="0.2">
      <c r="A213" t="s">
        <v>148</v>
      </c>
      <c r="B213" s="79">
        <v>5</v>
      </c>
      <c r="N213" t="s">
        <v>245</v>
      </c>
    </row>
  </sheetData>
  <autoFilter ref="A1:P213" xr:uid="{48FDC32F-A732-450F-A9D1-36612E072F92}"/>
  <sortState xmlns:xlrd2="http://schemas.microsoft.com/office/spreadsheetml/2017/richdata2" ref="A3:T213">
    <sortCondition ref="F3:F213"/>
    <sortCondition ref="G3:G213"/>
    <sortCondition ref="H3:H213"/>
    <sortCondition ref="I3:I213"/>
    <sortCondition ref="J3:J213"/>
    <sortCondition ref="K3:K213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7FDD7-DCD3-46EF-8C2F-81485BD31096}">
  <dimension ref="B1:U76"/>
  <sheetViews>
    <sheetView workbookViewId="0">
      <selection activeCell="A31" sqref="A31"/>
    </sheetView>
  </sheetViews>
  <sheetFormatPr defaultRowHeight="12.75" x14ac:dyDescent="0.2"/>
  <cols>
    <col min="3" max="3" width="11.7109375" style="118" bestFit="1" customWidth="1"/>
    <col min="4" max="4" width="5" bestFit="1" customWidth="1"/>
    <col min="5" max="5" width="23.28515625" bestFit="1" customWidth="1"/>
    <col min="6" max="6" width="10.5703125" bestFit="1" customWidth="1"/>
    <col min="8" max="8" width="7.85546875" bestFit="1" customWidth="1"/>
    <col min="10" max="10" width="7" bestFit="1" customWidth="1"/>
    <col min="11" max="11" width="15.7109375" bestFit="1" customWidth="1"/>
    <col min="12" max="12" width="13.7109375" bestFit="1" customWidth="1"/>
  </cols>
  <sheetData>
    <row r="1" spans="2:20" x14ac:dyDescent="0.2">
      <c r="D1" s="77" t="s">
        <v>25</v>
      </c>
      <c r="E1" s="77" t="s">
        <v>26</v>
      </c>
      <c r="F1" s="77"/>
      <c r="G1" s="77"/>
      <c r="H1" s="77"/>
      <c r="I1" s="77"/>
      <c r="J1" s="77"/>
      <c r="K1" s="77" t="s">
        <v>28</v>
      </c>
      <c r="L1" s="77" t="s">
        <v>30</v>
      </c>
    </row>
    <row r="2" spans="2:20" x14ac:dyDescent="0.2">
      <c r="D2" t="s">
        <v>25</v>
      </c>
      <c r="E2" t="s">
        <v>32</v>
      </c>
      <c r="F2" t="s">
        <v>33</v>
      </c>
      <c r="H2" t="s">
        <v>34</v>
      </c>
      <c r="J2" t="s">
        <v>35</v>
      </c>
      <c r="K2" t="s">
        <v>28</v>
      </c>
      <c r="L2" t="s">
        <v>37</v>
      </c>
    </row>
    <row r="3" spans="2:20" x14ac:dyDescent="0.2">
      <c r="B3">
        <f>20000*D3</f>
        <v>40000</v>
      </c>
      <c r="C3" s="118">
        <f t="shared" ref="C3:C19" si="0">B3*D3</f>
        <v>80000</v>
      </c>
      <c r="D3">
        <v>2</v>
      </c>
      <c r="E3" t="s">
        <v>81</v>
      </c>
      <c r="F3">
        <v>4</v>
      </c>
      <c r="G3" t="s">
        <v>31</v>
      </c>
      <c r="H3">
        <v>1000</v>
      </c>
      <c r="I3" t="s">
        <v>125</v>
      </c>
      <c r="J3">
        <v>2000</v>
      </c>
      <c r="K3" t="s">
        <v>83</v>
      </c>
      <c r="L3">
        <v>4.8399999999999999E-2</v>
      </c>
    </row>
    <row r="4" spans="2:20" x14ac:dyDescent="0.2">
      <c r="B4">
        <f>2000*D4</f>
        <v>4000</v>
      </c>
      <c r="C4" s="118">
        <f t="shared" si="0"/>
        <v>8000</v>
      </c>
      <c r="D4">
        <v>2</v>
      </c>
      <c r="E4" t="s">
        <v>81</v>
      </c>
      <c r="F4">
        <v>4</v>
      </c>
      <c r="G4" t="s">
        <v>31</v>
      </c>
      <c r="H4">
        <v>50</v>
      </c>
      <c r="I4" t="s">
        <v>125</v>
      </c>
      <c r="J4">
        <v>420</v>
      </c>
      <c r="K4" t="s">
        <v>83</v>
      </c>
      <c r="L4">
        <v>0.1244</v>
      </c>
    </row>
    <row r="5" spans="2:20" x14ac:dyDescent="0.2">
      <c r="B5">
        <f>65*H5/35</f>
        <v>26919.285714285714</v>
      </c>
      <c r="C5" s="118">
        <f t="shared" si="0"/>
        <v>26919.285714285714</v>
      </c>
      <c r="D5">
        <v>1</v>
      </c>
      <c r="E5" t="s">
        <v>235</v>
      </c>
      <c r="F5">
        <v>240</v>
      </c>
      <c r="G5" t="s">
        <v>31</v>
      </c>
      <c r="H5">
        <v>14495</v>
      </c>
      <c r="K5" t="s">
        <v>234</v>
      </c>
      <c r="L5">
        <v>236.8</v>
      </c>
    </row>
    <row r="6" spans="2:20" x14ac:dyDescent="0.2">
      <c r="B6">
        <f>65*H6/40</f>
        <v>66560</v>
      </c>
      <c r="C6" s="118">
        <f t="shared" si="0"/>
        <v>66560</v>
      </c>
      <c r="D6">
        <v>1</v>
      </c>
      <c r="E6" t="s">
        <v>11</v>
      </c>
      <c r="F6">
        <v>180</v>
      </c>
      <c r="H6">
        <v>40960</v>
      </c>
      <c r="K6" t="s">
        <v>234</v>
      </c>
    </row>
    <row r="7" spans="2:20" x14ac:dyDescent="0.2">
      <c r="B7">
        <f>65*J7/45</f>
        <v>40603.333333333336</v>
      </c>
      <c r="C7" s="118">
        <f t="shared" si="0"/>
        <v>40603.333333333336</v>
      </c>
      <c r="D7">
        <v>1</v>
      </c>
      <c r="E7" t="s">
        <v>165</v>
      </c>
      <c r="F7">
        <v>50</v>
      </c>
      <c r="G7" t="s">
        <v>125</v>
      </c>
      <c r="H7">
        <v>5</v>
      </c>
      <c r="I7" t="s">
        <v>31</v>
      </c>
      <c r="J7">
        <v>28110</v>
      </c>
      <c r="K7" t="s">
        <v>234</v>
      </c>
      <c r="L7">
        <v>3.92</v>
      </c>
    </row>
    <row r="8" spans="2:20" x14ac:dyDescent="0.2">
      <c r="B8">
        <f>65*J8/35</f>
        <v>259257.14285714287</v>
      </c>
      <c r="C8" s="118">
        <f t="shared" si="0"/>
        <v>259257.14285714287</v>
      </c>
      <c r="D8">
        <v>1</v>
      </c>
      <c r="E8" t="s">
        <v>165</v>
      </c>
      <c r="F8" t="s">
        <v>166</v>
      </c>
      <c r="G8" t="s">
        <v>125</v>
      </c>
      <c r="H8">
        <v>4</v>
      </c>
      <c r="I8" t="s">
        <v>31</v>
      </c>
      <c r="J8">
        <v>139600</v>
      </c>
      <c r="K8" t="s">
        <v>122</v>
      </c>
      <c r="L8">
        <v>0.94</v>
      </c>
    </row>
    <row r="9" spans="2:20" x14ac:dyDescent="0.2">
      <c r="B9">
        <f t="shared" ref="B9:B11" si="1">65*J9/65</f>
        <v>4000</v>
      </c>
      <c r="C9" s="118">
        <f t="shared" si="0"/>
        <v>24000</v>
      </c>
      <c r="D9">
        <v>6</v>
      </c>
      <c r="E9" t="s">
        <v>132</v>
      </c>
      <c r="F9">
        <v>2</v>
      </c>
      <c r="G9" t="s">
        <v>31</v>
      </c>
      <c r="H9">
        <v>2000</v>
      </c>
      <c r="I9" t="s">
        <v>125</v>
      </c>
      <c r="J9">
        <v>4000</v>
      </c>
      <c r="K9" t="s">
        <v>133</v>
      </c>
      <c r="L9">
        <v>0.4</v>
      </c>
    </row>
    <row r="10" spans="2:20" x14ac:dyDescent="0.2">
      <c r="B10">
        <f t="shared" si="1"/>
        <v>80</v>
      </c>
      <c r="C10" s="118">
        <f t="shared" si="0"/>
        <v>4160</v>
      </c>
      <c r="D10">
        <v>52</v>
      </c>
      <c r="E10" t="s">
        <v>132</v>
      </c>
      <c r="F10">
        <v>5</v>
      </c>
      <c r="G10" t="s">
        <v>31</v>
      </c>
      <c r="H10">
        <v>80</v>
      </c>
      <c r="I10" t="s">
        <v>125</v>
      </c>
      <c r="J10">
        <v>80</v>
      </c>
      <c r="K10" t="s">
        <v>122</v>
      </c>
      <c r="L10">
        <v>3.2</v>
      </c>
    </row>
    <row r="11" spans="2:20" x14ac:dyDescent="0.2">
      <c r="B11">
        <f t="shared" si="1"/>
        <v>2000</v>
      </c>
      <c r="C11" s="118">
        <f t="shared" si="0"/>
        <v>2000</v>
      </c>
      <c r="D11">
        <v>1</v>
      </c>
      <c r="E11" t="s">
        <v>132</v>
      </c>
      <c r="F11">
        <v>10</v>
      </c>
      <c r="G11" t="s">
        <v>31</v>
      </c>
      <c r="H11">
        <v>2000</v>
      </c>
      <c r="I11" t="s">
        <v>125</v>
      </c>
      <c r="J11">
        <v>2000</v>
      </c>
      <c r="K11" t="s">
        <v>122</v>
      </c>
      <c r="L11">
        <v>25.6</v>
      </c>
    </row>
    <row r="12" spans="2:20" ht="15.75" x14ac:dyDescent="0.25">
      <c r="B12">
        <v>300</v>
      </c>
      <c r="C12" s="118">
        <f t="shared" si="0"/>
        <v>16200</v>
      </c>
      <c r="D12">
        <v>54</v>
      </c>
      <c r="E12" t="s">
        <v>129</v>
      </c>
      <c r="F12" t="s">
        <v>164</v>
      </c>
      <c r="K12" t="s">
        <v>131</v>
      </c>
      <c r="L12">
        <v>2.6</v>
      </c>
      <c r="O12">
        <f>D12*H12</f>
        <v>0</v>
      </c>
      <c r="R12" s="115"/>
      <c r="S12" s="174" t="s">
        <v>283</v>
      </c>
      <c r="T12" s="174"/>
    </row>
    <row r="13" spans="2:20" x14ac:dyDescent="0.2">
      <c r="B13">
        <v>300</v>
      </c>
      <c r="C13" s="118">
        <f t="shared" si="0"/>
        <v>37800</v>
      </c>
      <c r="D13">
        <v>126</v>
      </c>
      <c r="E13" t="s">
        <v>129</v>
      </c>
      <c r="F13" t="s">
        <v>130</v>
      </c>
      <c r="K13" t="s">
        <v>131</v>
      </c>
      <c r="L13">
        <v>2.9</v>
      </c>
      <c r="O13">
        <f t="shared" ref="O13:O43" si="2">D13*H13</f>
        <v>0</v>
      </c>
      <c r="R13" s="115"/>
      <c r="S13" s="175" t="s">
        <v>284</v>
      </c>
      <c r="T13" s="175"/>
    </row>
    <row r="14" spans="2:20" x14ac:dyDescent="0.2">
      <c r="B14">
        <v>300</v>
      </c>
      <c r="C14" s="118">
        <f t="shared" si="0"/>
        <v>300</v>
      </c>
      <c r="D14">
        <v>1</v>
      </c>
      <c r="E14" t="s">
        <v>129</v>
      </c>
      <c r="F14" t="s">
        <v>169</v>
      </c>
      <c r="K14" t="s">
        <v>131</v>
      </c>
      <c r="L14">
        <v>2.9</v>
      </c>
      <c r="O14">
        <f t="shared" si="2"/>
        <v>0</v>
      </c>
      <c r="R14" s="115"/>
      <c r="S14" s="175" t="s">
        <v>111</v>
      </c>
      <c r="T14" s="175"/>
    </row>
    <row r="15" spans="2:20" x14ac:dyDescent="0.2">
      <c r="B15">
        <v>300</v>
      </c>
      <c r="C15" s="118">
        <f t="shared" si="0"/>
        <v>4500</v>
      </c>
      <c r="D15">
        <v>15</v>
      </c>
      <c r="E15" t="s">
        <v>129</v>
      </c>
      <c r="F15" t="s">
        <v>136</v>
      </c>
      <c r="K15" t="s">
        <v>131</v>
      </c>
      <c r="L15">
        <v>3.2</v>
      </c>
      <c r="O15">
        <f t="shared" si="2"/>
        <v>0</v>
      </c>
      <c r="R15" s="113" t="s">
        <v>280</v>
      </c>
      <c r="S15" s="114" t="s">
        <v>285</v>
      </c>
      <c r="T15" s="114" t="s">
        <v>286</v>
      </c>
    </row>
    <row r="16" spans="2:20" x14ac:dyDescent="0.2">
      <c r="B16">
        <v>300</v>
      </c>
      <c r="C16" s="118">
        <f t="shared" si="0"/>
        <v>32100</v>
      </c>
      <c r="D16">
        <v>107</v>
      </c>
      <c r="E16" t="s">
        <v>129</v>
      </c>
      <c r="F16" t="s">
        <v>217</v>
      </c>
      <c r="K16" t="s">
        <v>131</v>
      </c>
      <c r="L16">
        <v>2.6</v>
      </c>
      <c r="O16">
        <f t="shared" si="2"/>
        <v>0</v>
      </c>
      <c r="R16" s="115">
        <v>50</v>
      </c>
      <c r="S16" s="116">
        <v>4.24</v>
      </c>
      <c r="T16" s="117">
        <v>480.7</v>
      </c>
    </row>
    <row r="17" spans="2:20" x14ac:dyDescent="0.2">
      <c r="B17">
        <v>300</v>
      </c>
      <c r="C17" s="118">
        <f t="shared" si="0"/>
        <v>48900</v>
      </c>
      <c r="D17">
        <v>163</v>
      </c>
      <c r="E17" t="s">
        <v>129</v>
      </c>
      <c r="F17" t="s">
        <v>152</v>
      </c>
      <c r="K17" t="s">
        <v>131</v>
      </c>
      <c r="L17">
        <v>2.9</v>
      </c>
      <c r="O17">
        <f t="shared" si="2"/>
        <v>0</v>
      </c>
      <c r="R17" s="115">
        <v>65</v>
      </c>
      <c r="S17" s="116">
        <v>5.26</v>
      </c>
      <c r="T17" s="117">
        <v>584.42999999999995</v>
      </c>
    </row>
    <row r="18" spans="2:20" x14ac:dyDescent="0.2">
      <c r="B18">
        <v>300</v>
      </c>
      <c r="C18" s="118">
        <f t="shared" si="0"/>
        <v>41400</v>
      </c>
      <c r="D18">
        <f>69+69</f>
        <v>138</v>
      </c>
      <c r="E18" t="s">
        <v>129</v>
      </c>
      <c r="F18" t="s">
        <v>220</v>
      </c>
      <c r="K18" t="s">
        <v>131</v>
      </c>
      <c r="L18">
        <v>5.0999999999999996</v>
      </c>
      <c r="O18">
        <f t="shared" si="2"/>
        <v>0</v>
      </c>
      <c r="R18" s="115">
        <v>80</v>
      </c>
      <c r="S18" s="116">
        <v>5.59</v>
      </c>
      <c r="T18" s="117">
        <v>599.6099999999999</v>
      </c>
    </row>
    <row r="19" spans="2:20" x14ac:dyDescent="0.2">
      <c r="B19">
        <v>300</v>
      </c>
      <c r="C19" s="118">
        <f t="shared" si="0"/>
        <v>71400</v>
      </c>
      <c r="D19">
        <f>123+115</f>
        <v>238</v>
      </c>
      <c r="E19" t="s">
        <v>129</v>
      </c>
      <c r="F19" t="s">
        <v>157</v>
      </c>
      <c r="K19" t="s">
        <v>131</v>
      </c>
      <c r="L19">
        <v>5.0999999999999996</v>
      </c>
      <c r="O19">
        <f t="shared" si="2"/>
        <v>0</v>
      </c>
      <c r="R19" s="115">
        <v>100</v>
      </c>
      <c r="S19" s="116">
        <v>7.73</v>
      </c>
    </row>
    <row r="20" spans="2:20" x14ac:dyDescent="0.2">
      <c r="B20" s="117">
        <v>710.93</v>
      </c>
      <c r="C20" s="118">
        <f t="shared" ref="C20:C30" si="3">B20*D20</f>
        <v>3554.6499999999996</v>
      </c>
      <c r="D20">
        <v>5</v>
      </c>
      <c r="E20" t="s">
        <v>104</v>
      </c>
      <c r="F20" t="s">
        <v>66</v>
      </c>
      <c r="K20" t="s">
        <v>106</v>
      </c>
      <c r="L20">
        <v>7.85</v>
      </c>
      <c r="O20">
        <f t="shared" si="2"/>
        <v>0</v>
      </c>
      <c r="R20" s="115">
        <v>125</v>
      </c>
      <c r="S20" s="116">
        <v>10.59</v>
      </c>
      <c r="T20" s="117">
        <v>1062.5999999999999</v>
      </c>
    </row>
    <row r="21" spans="2:20" x14ac:dyDescent="0.2">
      <c r="B21" s="117">
        <v>1123.32</v>
      </c>
      <c r="C21" s="118">
        <f t="shared" si="3"/>
        <v>2246.64</v>
      </c>
      <c r="D21">
        <v>2</v>
      </c>
      <c r="E21" t="s">
        <v>104</v>
      </c>
      <c r="F21" t="s">
        <v>68</v>
      </c>
      <c r="K21" t="s">
        <v>106</v>
      </c>
      <c r="L21">
        <v>17.649999999999999</v>
      </c>
      <c r="O21">
        <f t="shared" si="2"/>
        <v>0</v>
      </c>
      <c r="R21" s="115">
        <v>150</v>
      </c>
      <c r="S21" s="116">
        <v>10.76</v>
      </c>
    </row>
    <row r="22" spans="2:20" x14ac:dyDescent="0.2">
      <c r="B22" s="117">
        <v>2134.0549999999998</v>
      </c>
      <c r="C22" s="118">
        <f t="shared" si="3"/>
        <v>10670.275</v>
      </c>
      <c r="D22">
        <v>5</v>
      </c>
      <c r="E22" t="s">
        <v>104</v>
      </c>
      <c r="F22" t="s">
        <v>61</v>
      </c>
      <c r="K22" t="s">
        <v>106</v>
      </c>
      <c r="L22">
        <v>41.45</v>
      </c>
      <c r="O22">
        <f t="shared" si="2"/>
        <v>0</v>
      </c>
      <c r="R22" s="115">
        <v>175</v>
      </c>
      <c r="S22" s="116">
        <v>13.2</v>
      </c>
      <c r="T22" s="117">
        <v>1275.1199999999999</v>
      </c>
    </row>
    <row r="23" spans="2:20" x14ac:dyDescent="0.2">
      <c r="B23" s="117">
        <v>2627.4049999999997</v>
      </c>
      <c r="C23" s="118">
        <f t="shared" si="3"/>
        <v>10509.619999999999</v>
      </c>
      <c r="D23">
        <v>4</v>
      </c>
      <c r="E23" t="s">
        <v>104</v>
      </c>
      <c r="F23" t="s">
        <v>69</v>
      </c>
      <c r="K23" t="s">
        <v>106</v>
      </c>
      <c r="L23">
        <v>50.5</v>
      </c>
      <c r="O23">
        <f t="shared" si="2"/>
        <v>0</v>
      </c>
      <c r="R23" s="115">
        <v>200</v>
      </c>
      <c r="S23" s="116">
        <v>15.37</v>
      </c>
    </row>
    <row r="24" spans="2:20" x14ac:dyDescent="0.2">
      <c r="B24" s="117">
        <v>2719.75</v>
      </c>
      <c r="C24" s="118">
        <f t="shared" si="3"/>
        <v>13598.75</v>
      </c>
      <c r="D24">
        <v>5</v>
      </c>
      <c r="E24" t="s">
        <v>104</v>
      </c>
      <c r="F24" t="s">
        <v>116</v>
      </c>
      <c r="K24" t="s">
        <v>106</v>
      </c>
      <c r="L24">
        <v>56.3</v>
      </c>
      <c r="O24">
        <f t="shared" si="2"/>
        <v>0</v>
      </c>
      <c r="R24" s="115">
        <v>250</v>
      </c>
      <c r="S24" s="116">
        <v>28.32</v>
      </c>
    </row>
    <row r="25" spans="2:20" x14ac:dyDescent="0.2">
      <c r="B25" s="123">
        <v>45</v>
      </c>
      <c r="C25" s="118">
        <f t="shared" si="3"/>
        <v>4770</v>
      </c>
      <c r="D25">
        <f>32+32+32+2+8</f>
        <v>106</v>
      </c>
      <c r="E25" t="s">
        <v>237</v>
      </c>
      <c r="F25" t="s">
        <v>45</v>
      </c>
      <c r="G25" t="s">
        <v>31</v>
      </c>
      <c r="H25">
        <v>150</v>
      </c>
      <c r="O25">
        <f t="shared" si="2"/>
        <v>15900</v>
      </c>
      <c r="R25" s="115">
        <v>300</v>
      </c>
      <c r="S25" s="116">
        <v>37.11</v>
      </c>
    </row>
    <row r="26" spans="2:20" x14ac:dyDescent="0.2">
      <c r="B26" s="123">
        <v>45</v>
      </c>
      <c r="C26" s="118">
        <f t="shared" si="3"/>
        <v>3960</v>
      </c>
      <c r="D26">
        <v>88</v>
      </c>
      <c r="E26" t="s">
        <v>44</v>
      </c>
      <c r="F26" t="s">
        <v>45</v>
      </c>
      <c r="K26" t="s">
        <v>47</v>
      </c>
      <c r="L26">
        <v>1.43E-2</v>
      </c>
      <c r="O26">
        <f t="shared" si="2"/>
        <v>0</v>
      </c>
      <c r="R26" s="115">
        <v>350</v>
      </c>
      <c r="S26" s="116">
        <v>39.880000000000003</v>
      </c>
    </row>
    <row r="27" spans="2:20" x14ac:dyDescent="0.2">
      <c r="B27" s="123">
        <v>45</v>
      </c>
      <c r="C27" s="118">
        <f t="shared" si="3"/>
        <v>66060</v>
      </c>
      <c r="D27">
        <v>1468</v>
      </c>
      <c r="E27" t="s">
        <v>44</v>
      </c>
      <c r="F27" t="s">
        <v>99</v>
      </c>
      <c r="K27" t="s">
        <v>47</v>
      </c>
      <c r="L27">
        <v>3.5999999999999997E-2</v>
      </c>
      <c r="O27">
        <f t="shared" si="2"/>
        <v>0</v>
      </c>
      <c r="R27" s="115">
        <v>400</v>
      </c>
      <c r="S27" s="116">
        <v>51.14</v>
      </c>
      <c r="T27" s="117">
        <v>3468.63</v>
      </c>
    </row>
    <row r="28" spans="2:20" x14ac:dyDescent="0.2">
      <c r="B28" s="123">
        <v>45</v>
      </c>
      <c r="C28" s="118">
        <f t="shared" si="3"/>
        <v>110880</v>
      </c>
      <c r="D28">
        <v>2464</v>
      </c>
      <c r="E28" t="s">
        <v>44</v>
      </c>
      <c r="F28" t="s">
        <v>57</v>
      </c>
      <c r="K28" t="s">
        <v>47</v>
      </c>
      <c r="L28">
        <v>6.7599999999999993E-2</v>
      </c>
      <c r="O28">
        <f t="shared" si="2"/>
        <v>0</v>
      </c>
      <c r="R28" s="115">
        <v>500</v>
      </c>
      <c r="S28" s="116">
        <v>62.5</v>
      </c>
      <c r="T28" s="117">
        <v>4250.3999999999996</v>
      </c>
    </row>
    <row r="29" spans="2:20" x14ac:dyDescent="0.2">
      <c r="B29" s="123">
        <v>45</v>
      </c>
      <c r="C29" s="118">
        <f t="shared" si="3"/>
        <v>141120</v>
      </c>
      <c r="D29">
        <v>3136</v>
      </c>
      <c r="E29" t="s">
        <v>44</v>
      </c>
      <c r="F29" t="s">
        <v>113</v>
      </c>
      <c r="K29" t="s">
        <v>47</v>
      </c>
      <c r="L29">
        <v>0.121</v>
      </c>
      <c r="O29">
        <f t="shared" si="2"/>
        <v>0</v>
      </c>
      <c r="R29" s="115">
        <v>600</v>
      </c>
      <c r="S29" s="116">
        <v>113</v>
      </c>
      <c r="T29" s="117">
        <v>6179.5249999999996</v>
      </c>
    </row>
    <row r="30" spans="2:20" x14ac:dyDescent="0.2">
      <c r="B30" s="123">
        <v>45</v>
      </c>
      <c r="C30" s="118">
        <f t="shared" si="3"/>
        <v>5040</v>
      </c>
      <c r="D30">
        <v>112</v>
      </c>
      <c r="E30" t="s">
        <v>44</v>
      </c>
      <c r="F30" t="s">
        <v>75</v>
      </c>
      <c r="K30" t="s">
        <v>47</v>
      </c>
      <c r="L30">
        <v>0.23</v>
      </c>
      <c r="O30">
        <f t="shared" si="2"/>
        <v>0</v>
      </c>
    </row>
    <row r="31" spans="2:20" x14ac:dyDescent="0.2">
      <c r="B31">
        <v>30.36</v>
      </c>
      <c r="C31" s="118">
        <f t="shared" ref="C31:C43" si="4">B31*D31</f>
        <v>1335.84</v>
      </c>
      <c r="D31">
        <v>44</v>
      </c>
      <c r="E31" t="s">
        <v>49</v>
      </c>
      <c r="F31">
        <v>12</v>
      </c>
      <c r="K31" t="s">
        <v>51</v>
      </c>
      <c r="L31">
        <v>6.0699999999999999E-3</v>
      </c>
      <c r="O31">
        <f t="shared" si="2"/>
        <v>0</v>
      </c>
      <c r="R31" t="s">
        <v>49</v>
      </c>
    </row>
    <row r="32" spans="2:20" x14ac:dyDescent="0.2">
      <c r="B32">
        <v>44.274999999999999</v>
      </c>
      <c r="C32" s="118">
        <f t="shared" si="4"/>
        <v>2656.5</v>
      </c>
      <c r="D32">
        <v>60</v>
      </c>
      <c r="E32" t="s">
        <v>49</v>
      </c>
      <c r="F32">
        <v>16</v>
      </c>
      <c r="K32" t="s">
        <v>51</v>
      </c>
      <c r="L32">
        <v>8.0000000000000002E-3</v>
      </c>
      <c r="O32">
        <f t="shared" si="2"/>
        <v>0</v>
      </c>
    </row>
    <row r="33" spans="2:21" x14ac:dyDescent="0.2">
      <c r="B33">
        <v>68.309999999999988</v>
      </c>
      <c r="C33" s="118">
        <f t="shared" si="4"/>
        <v>40302.899999999994</v>
      </c>
      <c r="D33">
        <v>590</v>
      </c>
      <c r="E33" t="s">
        <v>49</v>
      </c>
      <c r="F33">
        <v>20</v>
      </c>
      <c r="K33" t="s">
        <v>51</v>
      </c>
      <c r="L33">
        <v>1.6400000000000001E-2</v>
      </c>
      <c r="O33">
        <f t="shared" si="2"/>
        <v>0</v>
      </c>
      <c r="R33" t="s">
        <v>276</v>
      </c>
    </row>
    <row r="34" spans="2:21" x14ac:dyDescent="0.2">
      <c r="B34">
        <v>101.19999999999999</v>
      </c>
      <c r="C34" s="118">
        <f t="shared" si="4"/>
        <v>6071.9999999999991</v>
      </c>
      <c r="D34">
        <v>60</v>
      </c>
      <c r="E34" t="s">
        <v>49</v>
      </c>
      <c r="F34">
        <v>30</v>
      </c>
      <c r="K34" t="s">
        <v>51</v>
      </c>
      <c r="L34">
        <v>0.05</v>
      </c>
      <c r="O34">
        <f t="shared" si="2"/>
        <v>0</v>
      </c>
      <c r="Q34" t="s">
        <v>277</v>
      </c>
      <c r="R34" t="s">
        <v>278</v>
      </c>
      <c r="S34" t="s">
        <v>275</v>
      </c>
    </row>
    <row r="35" spans="2:21" x14ac:dyDescent="0.2">
      <c r="B35">
        <v>30.36</v>
      </c>
      <c r="C35" s="118">
        <f t="shared" si="4"/>
        <v>1214.4000000000001</v>
      </c>
      <c r="D35">
        <v>40</v>
      </c>
      <c r="E35" t="s">
        <v>77</v>
      </c>
      <c r="F35" t="s">
        <v>45</v>
      </c>
      <c r="K35" t="s">
        <v>79</v>
      </c>
      <c r="L35">
        <v>3.1399999999999997E-2</v>
      </c>
      <c r="O35">
        <f t="shared" si="2"/>
        <v>0</v>
      </c>
      <c r="Q35">
        <v>8</v>
      </c>
      <c r="R35">
        <v>0.16</v>
      </c>
      <c r="S35">
        <v>22.77</v>
      </c>
    </row>
    <row r="36" spans="2:21" x14ac:dyDescent="0.2">
      <c r="B36">
        <v>44.274999999999999</v>
      </c>
      <c r="C36" s="118">
        <f t="shared" si="4"/>
        <v>15142.05</v>
      </c>
      <c r="D36">
        <v>342</v>
      </c>
      <c r="E36" t="s">
        <v>77</v>
      </c>
      <c r="F36" t="s">
        <v>99</v>
      </c>
      <c r="K36" t="s">
        <v>79</v>
      </c>
      <c r="L36">
        <v>3.1399999999999997E-2</v>
      </c>
      <c r="O36">
        <f t="shared" si="2"/>
        <v>0</v>
      </c>
      <c r="Q36">
        <v>10</v>
      </c>
      <c r="R36">
        <v>0.3</v>
      </c>
      <c r="S36">
        <v>27.83</v>
      </c>
    </row>
    <row r="37" spans="2:21" x14ac:dyDescent="0.2">
      <c r="B37">
        <v>68.309999999999988</v>
      </c>
      <c r="C37" s="118">
        <f t="shared" si="4"/>
        <v>43991.639999999992</v>
      </c>
      <c r="D37">
        <v>644</v>
      </c>
      <c r="E37" t="s">
        <v>77</v>
      </c>
      <c r="F37" t="s">
        <v>57</v>
      </c>
      <c r="K37" t="s">
        <v>79</v>
      </c>
      <c r="L37">
        <v>3.1399999999999997E-2</v>
      </c>
      <c r="O37">
        <f t="shared" si="2"/>
        <v>0</v>
      </c>
      <c r="Q37">
        <v>12</v>
      </c>
      <c r="R37">
        <v>0.4</v>
      </c>
    </row>
    <row r="38" spans="2:21" x14ac:dyDescent="0.2">
      <c r="B38">
        <v>84.754999999999995</v>
      </c>
      <c r="C38" s="118">
        <f t="shared" si="4"/>
        <v>69160.08</v>
      </c>
      <c r="D38">
        <v>816</v>
      </c>
      <c r="E38" t="s">
        <v>77</v>
      </c>
      <c r="F38" t="s">
        <v>113</v>
      </c>
      <c r="K38" t="s">
        <v>79</v>
      </c>
      <c r="L38">
        <v>0.128</v>
      </c>
      <c r="O38">
        <f t="shared" si="2"/>
        <v>0</v>
      </c>
      <c r="Q38">
        <v>16</v>
      </c>
      <c r="R38">
        <v>0.72</v>
      </c>
    </row>
    <row r="39" spans="2:21" x14ac:dyDescent="0.2">
      <c r="B39">
        <v>101.19999999999999</v>
      </c>
      <c r="C39" s="118">
        <f t="shared" si="4"/>
        <v>6071.9999999999991</v>
      </c>
      <c r="D39">
        <v>60</v>
      </c>
      <c r="E39" t="s">
        <v>77</v>
      </c>
      <c r="F39" t="s">
        <v>75</v>
      </c>
      <c r="K39" t="s">
        <v>79</v>
      </c>
      <c r="L39">
        <v>0.2</v>
      </c>
      <c r="O39">
        <f t="shared" si="2"/>
        <v>0</v>
      </c>
      <c r="Q39">
        <v>20</v>
      </c>
      <c r="R39">
        <v>1.6</v>
      </c>
    </row>
    <row r="40" spans="2:21" x14ac:dyDescent="0.2">
      <c r="B40">
        <v>30</v>
      </c>
      <c r="C40" s="118">
        <f t="shared" si="4"/>
        <v>23520</v>
      </c>
      <c r="D40">
        <v>784</v>
      </c>
      <c r="E40" t="s">
        <v>124</v>
      </c>
      <c r="F40" t="s">
        <v>99</v>
      </c>
      <c r="G40" t="s">
        <v>125</v>
      </c>
      <c r="H40">
        <v>45</v>
      </c>
      <c r="K40" t="s">
        <v>47</v>
      </c>
      <c r="L40">
        <v>8.77E-2</v>
      </c>
      <c r="O40">
        <f t="shared" si="2"/>
        <v>35280</v>
      </c>
      <c r="Q40">
        <v>24</v>
      </c>
      <c r="R40">
        <v>2.2000000000000002</v>
      </c>
    </row>
    <row r="41" spans="2:21" x14ac:dyDescent="0.2">
      <c r="B41">
        <v>30</v>
      </c>
      <c r="C41" s="118">
        <f t="shared" si="4"/>
        <v>32400</v>
      </c>
      <c r="D41">
        <v>1080</v>
      </c>
      <c r="E41" t="s">
        <v>124</v>
      </c>
      <c r="F41" t="s">
        <v>57</v>
      </c>
      <c r="G41" t="s">
        <v>125</v>
      </c>
      <c r="H41">
        <v>55</v>
      </c>
      <c r="K41" t="s">
        <v>47</v>
      </c>
      <c r="L41">
        <v>0.20599999999999999</v>
      </c>
      <c r="O41">
        <f t="shared" si="2"/>
        <v>59400</v>
      </c>
      <c r="Q41">
        <v>30</v>
      </c>
      <c r="R41">
        <v>2.4</v>
      </c>
    </row>
    <row r="42" spans="2:21" x14ac:dyDescent="0.2">
      <c r="B42">
        <v>30</v>
      </c>
      <c r="C42" s="118">
        <f t="shared" si="4"/>
        <v>45120</v>
      </c>
      <c r="D42">
        <v>1504</v>
      </c>
      <c r="E42" t="s">
        <v>124</v>
      </c>
      <c r="F42" t="s">
        <v>113</v>
      </c>
      <c r="G42" t="s">
        <v>125</v>
      </c>
      <c r="H42">
        <v>65</v>
      </c>
      <c r="K42" t="s">
        <v>47</v>
      </c>
      <c r="L42">
        <v>0.34799999999999998</v>
      </c>
      <c r="O42">
        <f t="shared" si="2"/>
        <v>97760</v>
      </c>
    </row>
    <row r="43" spans="2:21" x14ac:dyDescent="0.2">
      <c r="B43">
        <v>30</v>
      </c>
      <c r="C43" s="118">
        <f t="shared" si="4"/>
        <v>780</v>
      </c>
      <c r="D43">
        <v>26</v>
      </c>
      <c r="E43" t="s">
        <v>124</v>
      </c>
      <c r="F43" t="s">
        <v>75</v>
      </c>
      <c r="G43" t="s">
        <v>125</v>
      </c>
      <c r="H43">
        <v>200</v>
      </c>
      <c r="K43">
        <v>8</v>
      </c>
      <c r="L43">
        <v>20.96</v>
      </c>
      <c r="O43">
        <f t="shared" si="2"/>
        <v>5200</v>
      </c>
    </row>
    <row r="44" spans="2:21" x14ac:dyDescent="0.2">
      <c r="B44" s="112">
        <v>149.27000000000001</v>
      </c>
      <c r="C44" s="118">
        <f t="shared" ref="C44:C55" si="5">B44*D44</f>
        <v>1940.5100000000002</v>
      </c>
      <c r="D44">
        <v>13</v>
      </c>
      <c r="E44" t="s">
        <v>119</v>
      </c>
      <c r="F44" t="s">
        <v>120</v>
      </c>
      <c r="K44" t="s">
        <v>122</v>
      </c>
      <c r="L44">
        <v>6.6</v>
      </c>
    </row>
    <row r="45" spans="2:21" x14ac:dyDescent="0.2">
      <c r="B45" s="112">
        <v>164.45</v>
      </c>
      <c r="C45" s="118">
        <f t="shared" si="5"/>
        <v>328.9</v>
      </c>
      <c r="D45">
        <v>2</v>
      </c>
      <c r="E45" t="s">
        <v>119</v>
      </c>
      <c r="F45" t="s">
        <v>135</v>
      </c>
      <c r="K45" t="s">
        <v>122</v>
      </c>
      <c r="L45">
        <v>7.8</v>
      </c>
    </row>
    <row r="46" spans="2:21" x14ac:dyDescent="0.2">
      <c r="B46" s="112">
        <v>877.90999999999985</v>
      </c>
      <c r="C46" s="118">
        <f t="shared" si="5"/>
        <v>14924.469999999998</v>
      </c>
      <c r="D46">
        <v>17</v>
      </c>
      <c r="E46" t="s">
        <v>119</v>
      </c>
      <c r="F46" t="s">
        <v>154</v>
      </c>
      <c r="K46" t="s">
        <v>122</v>
      </c>
      <c r="L46">
        <v>23.06</v>
      </c>
    </row>
    <row r="47" spans="2:21" ht="15.75" x14ac:dyDescent="0.25">
      <c r="B47" s="112">
        <v>1238.4349999999999</v>
      </c>
      <c r="C47" s="118">
        <f t="shared" si="5"/>
        <v>14861.22</v>
      </c>
      <c r="D47">
        <v>12</v>
      </c>
      <c r="E47" t="s">
        <v>119</v>
      </c>
      <c r="F47" t="s">
        <v>156</v>
      </c>
      <c r="K47" t="s">
        <v>122</v>
      </c>
      <c r="L47">
        <v>34.659999999999997</v>
      </c>
      <c r="P47" t="s">
        <v>39</v>
      </c>
      <c r="S47" s="119"/>
      <c r="T47" s="180" t="s">
        <v>119</v>
      </c>
      <c r="U47" s="180"/>
    </row>
    <row r="48" spans="2:21" x14ac:dyDescent="0.2">
      <c r="B48" s="112">
        <v>1258.675</v>
      </c>
      <c r="C48" s="118">
        <f t="shared" si="5"/>
        <v>16362.775</v>
      </c>
      <c r="D48">
        <v>13</v>
      </c>
      <c r="E48" t="s">
        <v>119</v>
      </c>
      <c r="F48" t="s">
        <v>159</v>
      </c>
      <c r="K48" t="s">
        <v>122</v>
      </c>
      <c r="L48">
        <v>36.6</v>
      </c>
      <c r="P48" t="s">
        <v>279</v>
      </c>
      <c r="S48" s="119"/>
      <c r="T48" s="181" t="s">
        <v>282</v>
      </c>
      <c r="U48" s="181"/>
    </row>
    <row r="49" spans="2:21" x14ac:dyDescent="0.2">
      <c r="B49" s="112">
        <v>149.27000000000001</v>
      </c>
      <c r="C49" s="118">
        <f t="shared" si="5"/>
        <v>895.62000000000012</v>
      </c>
      <c r="D49">
        <v>6</v>
      </c>
      <c r="E49" t="s">
        <v>161</v>
      </c>
      <c r="F49" t="s">
        <v>66</v>
      </c>
      <c r="K49" t="s">
        <v>163</v>
      </c>
      <c r="L49">
        <v>7.7</v>
      </c>
      <c r="O49" t="s">
        <v>280</v>
      </c>
      <c r="P49" t="s">
        <v>278</v>
      </c>
      <c r="Q49" t="s">
        <v>281</v>
      </c>
      <c r="S49" s="120" t="s">
        <v>280</v>
      </c>
      <c r="T49" s="109" t="s">
        <v>278</v>
      </c>
      <c r="U49" s="111" t="s">
        <v>275</v>
      </c>
    </row>
    <row r="50" spans="2:21" x14ac:dyDescent="0.2">
      <c r="B50" s="112">
        <v>164.45</v>
      </c>
      <c r="C50" s="118">
        <f t="shared" si="5"/>
        <v>164.45</v>
      </c>
      <c r="D50">
        <v>1</v>
      </c>
      <c r="E50" t="s">
        <v>161</v>
      </c>
      <c r="F50" t="s">
        <v>68</v>
      </c>
      <c r="K50" t="s">
        <v>163</v>
      </c>
      <c r="L50">
        <v>9</v>
      </c>
      <c r="O50">
        <v>10</v>
      </c>
      <c r="P50">
        <v>0.02</v>
      </c>
      <c r="Q50">
        <v>22.654999999999998</v>
      </c>
      <c r="S50" s="119">
        <v>20</v>
      </c>
      <c r="T50" s="111">
        <v>1.04</v>
      </c>
      <c r="U50" s="112">
        <v>80.959999999999994</v>
      </c>
    </row>
    <row r="51" spans="2:21" x14ac:dyDescent="0.2">
      <c r="B51" s="112">
        <v>877.90999999999985</v>
      </c>
      <c r="C51" s="118">
        <f t="shared" si="5"/>
        <v>9657.0099999999984</v>
      </c>
      <c r="D51">
        <v>11</v>
      </c>
      <c r="E51" t="s">
        <v>161</v>
      </c>
      <c r="F51" t="s">
        <v>61</v>
      </c>
      <c r="K51" t="s">
        <v>163</v>
      </c>
      <c r="L51">
        <v>24.32</v>
      </c>
      <c r="O51">
        <v>15</v>
      </c>
      <c r="P51">
        <v>0.04</v>
      </c>
      <c r="Q51">
        <v>22.654999999999998</v>
      </c>
      <c r="S51" s="119">
        <v>25</v>
      </c>
      <c r="T51" s="111">
        <v>1.05</v>
      </c>
      <c r="U51" s="112">
        <v>80.959999999999994</v>
      </c>
    </row>
    <row r="52" spans="2:21" x14ac:dyDescent="0.2">
      <c r="B52" s="112">
        <v>1238.4349999999999</v>
      </c>
      <c r="C52" s="118">
        <f t="shared" si="5"/>
        <v>8669.0450000000001</v>
      </c>
      <c r="D52">
        <v>7</v>
      </c>
      <c r="E52" t="s">
        <v>161</v>
      </c>
      <c r="F52" t="s">
        <v>69</v>
      </c>
      <c r="K52" t="s">
        <v>163</v>
      </c>
      <c r="L52">
        <v>36.82</v>
      </c>
      <c r="O52">
        <v>20</v>
      </c>
      <c r="P52">
        <v>0.05</v>
      </c>
      <c r="Q52">
        <v>26.335000000000001</v>
      </c>
      <c r="S52" s="119">
        <v>32</v>
      </c>
      <c r="T52" s="111">
        <v>1.32</v>
      </c>
      <c r="U52" s="112">
        <v>91.08</v>
      </c>
    </row>
    <row r="53" spans="2:21" x14ac:dyDescent="0.2">
      <c r="B53" s="112">
        <v>1258.675</v>
      </c>
      <c r="C53" s="118">
        <f t="shared" si="5"/>
        <v>8810.7250000000004</v>
      </c>
      <c r="D53">
        <v>7</v>
      </c>
      <c r="E53" t="s">
        <v>161</v>
      </c>
      <c r="F53" t="s">
        <v>116</v>
      </c>
      <c r="K53" t="s">
        <v>163</v>
      </c>
      <c r="L53">
        <v>38.76</v>
      </c>
      <c r="O53">
        <v>25</v>
      </c>
      <c r="P53">
        <v>0.05</v>
      </c>
      <c r="Q53">
        <v>26.335000000000001</v>
      </c>
      <c r="S53" s="119">
        <v>40</v>
      </c>
      <c r="T53" s="111">
        <v>1.38</v>
      </c>
      <c r="U53" s="112">
        <v>91.08</v>
      </c>
    </row>
    <row r="54" spans="2:21" x14ac:dyDescent="0.2">
      <c r="B54" s="117">
        <v>1413.0049999999999</v>
      </c>
      <c r="C54" s="118">
        <f t="shared" si="5"/>
        <v>45216.159999999996</v>
      </c>
      <c r="D54">
        <v>32</v>
      </c>
      <c r="E54" t="s">
        <v>236</v>
      </c>
      <c r="F54" t="s">
        <v>55</v>
      </c>
      <c r="K54" t="s">
        <v>234</v>
      </c>
      <c r="L54">
        <v>393.6</v>
      </c>
      <c r="O54">
        <v>32</v>
      </c>
      <c r="P54">
        <v>7.0000000000000007E-2</v>
      </c>
      <c r="Q54">
        <v>27.599999999999998</v>
      </c>
      <c r="S54" s="119">
        <v>50</v>
      </c>
      <c r="T54" s="111">
        <v>1.66</v>
      </c>
      <c r="U54" s="112">
        <v>97.405000000000001</v>
      </c>
    </row>
    <row r="55" spans="2:21" x14ac:dyDescent="0.2">
      <c r="B55" s="117">
        <v>2627.4049999999997</v>
      </c>
      <c r="C55" s="118">
        <f t="shared" si="5"/>
        <v>2627.4049999999997</v>
      </c>
      <c r="D55">
        <v>1</v>
      </c>
      <c r="E55" t="s">
        <v>236</v>
      </c>
      <c r="F55" t="s">
        <v>69</v>
      </c>
      <c r="K55" t="s">
        <v>234</v>
      </c>
      <c r="L55">
        <v>50.5</v>
      </c>
      <c r="O55">
        <v>40</v>
      </c>
      <c r="P55">
        <v>0.14000000000000001</v>
      </c>
      <c r="Q55">
        <v>27.599999999999998</v>
      </c>
      <c r="S55" s="119">
        <v>65</v>
      </c>
      <c r="T55" s="111">
        <v>1.72</v>
      </c>
      <c r="U55" s="112">
        <v>98.669999999999987</v>
      </c>
    </row>
    <row r="56" spans="2:21" x14ac:dyDescent="0.2">
      <c r="B56">
        <v>32.659999999999997</v>
      </c>
      <c r="C56" s="118">
        <f t="shared" ref="C56:C63" si="6">B56*D56</f>
        <v>718.52</v>
      </c>
      <c r="D56">
        <v>22</v>
      </c>
      <c r="E56" t="s">
        <v>39</v>
      </c>
      <c r="F56" t="s">
        <v>40</v>
      </c>
      <c r="K56" t="s">
        <v>42</v>
      </c>
      <c r="L56">
        <v>0.28000000000000003</v>
      </c>
      <c r="O56">
        <v>50</v>
      </c>
      <c r="P56">
        <v>0.15</v>
      </c>
      <c r="Q56">
        <v>30.129999999999995</v>
      </c>
      <c r="S56" s="119">
        <v>80</v>
      </c>
      <c r="T56" s="111">
        <v>1.76</v>
      </c>
      <c r="U56" s="112">
        <v>98.669999999999987</v>
      </c>
    </row>
    <row r="57" spans="2:21" x14ac:dyDescent="0.2">
      <c r="B57">
        <v>51.405000000000001</v>
      </c>
      <c r="C57" s="118">
        <f t="shared" si="6"/>
        <v>8790.255000000001</v>
      </c>
      <c r="D57">
        <v>171</v>
      </c>
      <c r="E57" t="s">
        <v>39</v>
      </c>
      <c r="F57" t="s">
        <v>66</v>
      </c>
      <c r="K57" t="s">
        <v>42</v>
      </c>
      <c r="L57">
        <v>0.75</v>
      </c>
      <c r="O57">
        <v>65</v>
      </c>
      <c r="P57">
        <v>0.28000000000000003</v>
      </c>
      <c r="S57" s="119">
        <v>100</v>
      </c>
      <c r="T57" s="111">
        <v>3.2</v>
      </c>
    </row>
    <row r="58" spans="2:21" x14ac:dyDescent="0.2">
      <c r="B58">
        <v>57.73</v>
      </c>
      <c r="C58" s="118">
        <f t="shared" si="6"/>
        <v>2944.23</v>
      </c>
      <c r="D58">
        <v>51</v>
      </c>
      <c r="E58" t="s">
        <v>39</v>
      </c>
      <c r="F58" t="s">
        <v>68</v>
      </c>
      <c r="K58" t="s">
        <v>42</v>
      </c>
      <c r="L58">
        <v>1.85</v>
      </c>
      <c r="O58">
        <v>80</v>
      </c>
      <c r="P58">
        <v>0.31</v>
      </c>
      <c r="Q58">
        <v>33.924999999999997</v>
      </c>
      <c r="S58" s="119">
        <v>125</v>
      </c>
      <c r="T58" s="111">
        <v>3.3</v>
      </c>
      <c r="U58" s="112">
        <v>158.125</v>
      </c>
    </row>
    <row r="59" spans="2:21" x14ac:dyDescent="0.2">
      <c r="B59">
        <v>116.49499999999999</v>
      </c>
      <c r="C59" s="118">
        <f t="shared" si="6"/>
        <v>12581.46</v>
      </c>
      <c r="D59">
        <v>108</v>
      </c>
      <c r="E59" t="s">
        <v>39</v>
      </c>
      <c r="F59" t="s">
        <v>55</v>
      </c>
      <c r="K59" t="s">
        <v>42</v>
      </c>
      <c r="L59">
        <v>1.86</v>
      </c>
      <c r="O59">
        <v>100</v>
      </c>
      <c r="P59">
        <v>0.68</v>
      </c>
      <c r="S59" s="119">
        <v>150</v>
      </c>
      <c r="T59" s="111">
        <v>3.6</v>
      </c>
    </row>
    <row r="60" spans="2:21" x14ac:dyDescent="0.2">
      <c r="B60">
        <v>131.67499999999998</v>
      </c>
      <c r="C60" s="118">
        <f t="shared" si="6"/>
        <v>27256.724999999995</v>
      </c>
      <c r="D60">
        <v>207</v>
      </c>
      <c r="E60" t="s">
        <v>39</v>
      </c>
      <c r="F60" t="s">
        <v>61</v>
      </c>
      <c r="K60" t="s">
        <v>42</v>
      </c>
      <c r="L60">
        <v>2.25</v>
      </c>
      <c r="O60">
        <v>125</v>
      </c>
      <c r="P60">
        <v>0.78</v>
      </c>
      <c r="Q60">
        <v>52.67</v>
      </c>
      <c r="S60" s="119">
        <v>175</v>
      </c>
      <c r="T60" s="111"/>
      <c r="U60" s="112">
        <v>726.1</v>
      </c>
    </row>
    <row r="61" spans="2:21" x14ac:dyDescent="0.2">
      <c r="B61">
        <v>143.06</v>
      </c>
      <c r="C61" s="118">
        <f t="shared" si="6"/>
        <v>33619.1</v>
      </c>
      <c r="D61">
        <v>235</v>
      </c>
      <c r="E61" t="s">
        <v>39</v>
      </c>
      <c r="F61" t="s">
        <v>69</v>
      </c>
      <c r="K61" t="s">
        <v>42</v>
      </c>
      <c r="L61">
        <v>2.64</v>
      </c>
      <c r="O61">
        <v>150</v>
      </c>
      <c r="P61">
        <v>0.9</v>
      </c>
      <c r="S61" s="119">
        <v>200</v>
      </c>
      <c r="T61" s="111">
        <v>15.29</v>
      </c>
      <c r="U61" s="112">
        <v>813.39499999999998</v>
      </c>
    </row>
    <row r="62" spans="2:21" x14ac:dyDescent="0.2">
      <c r="B62">
        <v>181.01</v>
      </c>
      <c r="C62" s="118">
        <f t="shared" si="6"/>
        <v>27694.53</v>
      </c>
      <c r="D62">
        <v>153</v>
      </c>
      <c r="E62" t="s">
        <v>39</v>
      </c>
      <c r="F62" t="s">
        <v>116</v>
      </c>
      <c r="K62" t="s">
        <v>42</v>
      </c>
      <c r="L62">
        <v>4.2</v>
      </c>
      <c r="O62">
        <v>200</v>
      </c>
      <c r="P62">
        <v>1.86</v>
      </c>
      <c r="S62" s="119">
        <v>250</v>
      </c>
      <c r="T62" s="111">
        <v>16.690000000000001</v>
      </c>
    </row>
    <row r="63" spans="2:21" x14ac:dyDescent="0.2">
      <c r="B63">
        <v>307.50999999999993</v>
      </c>
      <c r="C63" s="118">
        <f t="shared" si="6"/>
        <v>9225.2999999999975</v>
      </c>
      <c r="D63">
        <v>30</v>
      </c>
      <c r="E63" t="s">
        <v>39</v>
      </c>
      <c r="F63" t="s">
        <v>72</v>
      </c>
      <c r="K63" t="s">
        <v>42</v>
      </c>
      <c r="L63">
        <v>7.8</v>
      </c>
      <c r="O63">
        <v>250</v>
      </c>
      <c r="P63">
        <v>2.25</v>
      </c>
      <c r="S63" s="119">
        <v>300</v>
      </c>
      <c r="T63" s="111">
        <v>25.14</v>
      </c>
    </row>
    <row r="64" spans="2:21" x14ac:dyDescent="0.2">
      <c r="B64">
        <v>350</v>
      </c>
      <c r="C64" s="118">
        <f t="shared" ref="C64:C68" si="7">B64*D64</f>
        <v>37100</v>
      </c>
      <c r="D64">
        <f>32+32+32+2+8</f>
        <v>106</v>
      </c>
      <c r="E64" t="s">
        <v>239</v>
      </c>
      <c r="O64">
        <v>300</v>
      </c>
      <c r="P64">
        <v>2.57</v>
      </c>
      <c r="S64" s="119">
        <v>350</v>
      </c>
      <c r="T64" s="111">
        <v>25.84</v>
      </c>
    </row>
    <row r="65" spans="2:21" x14ac:dyDescent="0.2">
      <c r="B65">
        <v>2000</v>
      </c>
      <c r="C65" s="118">
        <f t="shared" si="7"/>
        <v>6000</v>
      </c>
      <c r="D65">
        <v>3</v>
      </c>
      <c r="E65" t="s">
        <v>65</v>
      </c>
      <c r="F65" t="s">
        <v>66</v>
      </c>
      <c r="G65" t="s">
        <v>67</v>
      </c>
      <c r="O65">
        <v>350</v>
      </c>
      <c r="P65">
        <v>2.92</v>
      </c>
      <c r="S65" s="119">
        <v>400</v>
      </c>
      <c r="T65" s="111">
        <v>35.94</v>
      </c>
      <c r="U65" s="112">
        <v>1676.1249999999998</v>
      </c>
    </row>
    <row r="66" spans="2:21" x14ac:dyDescent="0.2">
      <c r="B66">
        <v>2000</v>
      </c>
      <c r="C66" s="118">
        <f t="shared" si="7"/>
        <v>2000</v>
      </c>
      <c r="D66">
        <v>1</v>
      </c>
      <c r="E66" t="s">
        <v>65</v>
      </c>
      <c r="F66" t="s">
        <v>68</v>
      </c>
      <c r="G66" t="s">
        <v>67</v>
      </c>
      <c r="O66">
        <v>400</v>
      </c>
      <c r="P66">
        <v>3.25</v>
      </c>
      <c r="S66" s="119">
        <v>500</v>
      </c>
      <c r="T66" s="111">
        <v>40.630000000000003</v>
      </c>
      <c r="U66" s="112">
        <v>1853.2249999999999</v>
      </c>
    </row>
    <row r="67" spans="2:21" x14ac:dyDescent="0.2">
      <c r="B67">
        <v>2000</v>
      </c>
      <c r="C67" s="118">
        <f t="shared" si="7"/>
        <v>2000</v>
      </c>
      <c r="D67">
        <v>1</v>
      </c>
      <c r="E67" t="s">
        <v>65</v>
      </c>
      <c r="F67" t="s">
        <v>61</v>
      </c>
      <c r="G67" t="s">
        <v>67</v>
      </c>
      <c r="S67" s="119">
        <v>600</v>
      </c>
      <c r="T67" s="111">
        <v>97.5</v>
      </c>
      <c r="U67" s="112">
        <v>3569.83</v>
      </c>
    </row>
    <row r="68" spans="2:21" x14ac:dyDescent="0.2">
      <c r="B68">
        <v>2000</v>
      </c>
      <c r="C68" s="118">
        <f t="shared" si="7"/>
        <v>8000</v>
      </c>
      <c r="D68">
        <v>4</v>
      </c>
      <c r="E68" t="s">
        <v>65</v>
      </c>
      <c r="F68" t="s">
        <v>69</v>
      </c>
      <c r="G68" t="s">
        <v>67</v>
      </c>
      <c r="S68" s="119">
        <v>700</v>
      </c>
      <c r="T68" s="121"/>
      <c r="U68" s="122">
        <v>4370</v>
      </c>
    </row>
    <row r="69" spans="2:21" ht="15.75" x14ac:dyDescent="0.25">
      <c r="O69" s="107"/>
      <c r="P69" s="176" t="s">
        <v>39</v>
      </c>
      <c r="Q69" s="177"/>
      <c r="S69" s="119">
        <v>800</v>
      </c>
      <c r="T69" s="121"/>
      <c r="U69" s="122">
        <v>4754</v>
      </c>
    </row>
    <row r="70" spans="2:21" x14ac:dyDescent="0.2">
      <c r="O70" s="107"/>
      <c r="P70" s="178" t="s">
        <v>41</v>
      </c>
      <c r="Q70" s="179"/>
    </row>
    <row r="71" spans="2:21" x14ac:dyDescent="0.2">
      <c r="O71" s="108" t="s">
        <v>273</v>
      </c>
      <c r="P71" s="109" t="s">
        <v>274</v>
      </c>
      <c r="Q71" s="109" t="s">
        <v>275</v>
      </c>
    </row>
    <row r="72" spans="2:21" x14ac:dyDescent="0.2">
      <c r="O72" s="110">
        <v>115</v>
      </c>
      <c r="P72" s="111">
        <v>0.7</v>
      </c>
    </row>
    <row r="73" spans="2:21" x14ac:dyDescent="0.2">
      <c r="O73" s="110">
        <v>140</v>
      </c>
      <c r="P73" s="111">
        <v>0.86</v>
      </c>
    </row>
    <row r="74" spans="2:21" x14ac:dyDescent="0.2">
      <c r="O74" s="110">
        <v>169</v>
      </c>
      <c r="P74" s="111">
        <v>0.96</v>
      </c>
    </row>
    <row r="75" spans="2:21" x14ac:dyDescent="0.2">
      <c r="O75" s="110">
        <v>356</v>
      </c>
      <c r="P75" s="111">
        <v>2.9</v>
      </c>
    </row>
    <row r="76" spans="2:21" x14ac:dyDescent="0.2">
      <c r="O76" s="110">
        <v>457</v>
      </c>
      <c r="P76" s="111"/>
    </row>
  </sheetData>
  <mergeCells count="7">
    <mergeCell ref="S12:T12"/>
    <mergeCell ref="S13:T13"/>
    <mergeCell ref="S14:T14"/>
    <mergeCell ref="P69:Q69"/>
    <mergeCell ref="P70:Q70"/>
    <mergeCell ref="T47:U47"/>
    <mergeCell ref="T48:U4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Titulka</vt:lpstr>
      <vt:lpstr>2. Rozpočet s výkazem výměr - n</vt:lpstr>
      <vt:lpstr>List3</vt:lpstr>
      <vt:lpstr>List3 (2)</vt:lpstr>
      <vt:lpstr>List3 (3)</vt:lpstr>
      <vt:lpstr>'2. Rozpočet s výkazem výměr - n'!Oblast_tisku</vt:lpstr>
      <vt:lpstr>Titulka!Oblast_tisku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 Projekt</dc:creator>
  <cp:lastModifiedBy>Chládek Lukáš</cp:lastModifiedBy>
  <cp:lastPrinted>2018-12-09T18:07:14Z</cp:lastPrinted>
  <dcterms:created xsi:type="dcterms:W3CDTF">2018-10-17T16:57:16Z</dcterms:created>
  <dcterms:modified xsi:type="dcterms:W3CDTF">2022-03-16T07:11:59Z</dcterms:modified>
</cp:coreProperties>
</file>